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ejon1\INFO\webben_at_skl.se\Webbfiler\Arbetsgivaravgifter-PO-Pension-RIPS\"/>
    </mc:Choice>
  </mc:AlternateContent>
  <bookViews>
    <workbookView xWindow="0" yWindow="0" windowWidth="11715" windowHeight="1575"/>
  </bookViews>
  <sheets>
    <sheet name="160428" sheetId="2" r:id="rId1"/>
  </sheets>
  <calcPr calcId="152511"/>
</workbook>
</file>

<file path=xl/calcChain.xml><?xml version="1.0" encoding="utf-8"?>
<calcChain xmlns="http://schemas.openxmlformats.org/spreadsheetml/2006/main">
  <c r="E57" i="2" l="1"/>
  <c r="E50" i="2"/>
  <c r="B32" i="2"/>
  <c r="B33" i="2" s="1"/>
  <c r="B26" i="2"/>
  <c r="B16" i="2"/>
  <c r="B35" i="2" l="1"/>
  <c r="B37" i="2"/>
  <c r="B70" i="2" l="1"/>
  <c r="B71" i="2" s="1"/>
  <c r="E61" i="2" s="1"/>
  <c r="E62" i="2" s="1"/>
  <c r="E63" i="2" l="1"/>
  <c r="C61" i="2"/>
  <c r="B62" i="2"/>
  <c r="C57" i="2"/>
  <c r="C50" i="2"/>
  <c r="E66" i="2" l="1"/>
  <c r="E64" i="2"/>
  <c r="C62" i="2"/>
  <c r="C63" i="2" s="1"/>
  <c r="C66" i="2" s="1"/>
  <c r="B50" i="2"/>
  <c r="B57" i="2"/>
  <c r="B63" i="2"/>
  <c r="C64" i="2" l="1"/>
  <c r="B64" i="2"/>
  <c r="B66" i="2"/>
  <c r="H33" i="2"/>
  <c r="F33" i="2"/>
  <c r="E33" i="2"/>
  <c r="C32" i="2"/>
  <c r="C33" i="2" s="1"/>
  <c r="H26" i="2"/>
  <c r="F26" i="2"/>
  <c r="E26" i="2"/>
  <c r="C26" i="2"/>
  <c r="H16" i="2"/>
  <c r="F16" i="2"/>
  <c r="E16" i="2"/>
  <c r="C16" i="2"/>
  <c r="F35" i="2" l="1"/>
  <c r="E37" i="2"/>
  <c r="E35" i="2"/>
  <c r="H35" i="2"/>
  <c r="C37" i="2"/>
  <c r="F37" i="2"/>
  <c r="C35" i="2"/>
  <c r="H37" i="2"/>
</calcChain>
</file>

<file path=xl/sharedStrings.xml><?xml version="1.0" encoding="utf-8"?>
<sst xmlns="http://schemas.openxmlformats.org/spreadsheetml/2006/main" count="73" uniqueCount="47">
  <si>
    <t>jan–dec</t>
  </si>
  <si>
    <t>Arbetsgivaravgifter enligt lag</t>
  </si>
  <si>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</si>
  <si>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</si>
  <si>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</si>
  <si>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</si>
  <si>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</si>
  <si>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</si>
  <si>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</si>
  <si>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Avtalsförsäkringar</t>
  </si>
  <si>
    <t>Omställningsförsäkring (KOM-KL)</t>
  </si>
  <si>
    <t>Tjänstegrupplivförsäkring (TGL-KL)</t>
  </si>
  <si>
    <t>Avtalsgruppsjukförsäkring (AGS-KL)</t>
  </si>
  <si>
    <t>Avgiftsbefrielseförsäkring (AFA), inkl. löneskatt</t>
  </si>
  <si>
    <t>Kollektivavtalad pension</t>
  </si>
  <si>
    <t>Avgiftbestämd del  (avgift 4,5 %)</t>
  </si>
  <si>
    <t xml:space="preserve"> + löneskatt (24,26 %)</t>
  </si>
  <si>
    <t xml:space="preserve">  + löneskatt (24,26 %)</t>
  </si>
  <si>
    <t>Avd för ekonomi och styrning                                                                          Siv Stjernborg                                                                                               Tfn direkt 08-452 77 51                                                                                             siv.stjernborg@skl.se</t>
  </si>
  <si>
    <t>–1937</t>
  </si>
  <si>
    <t>anställd född år:</t>
  </si>
  <si>
    <t xml:space="preserve">S:a arbetsgivaravgifter enligt lag </t>
  </si>
  <si>
    <t>S:a avtalsförsäkringar</t>
  </si>
  <si>
    <t>S:a kollektivavtalad pension</t>
  </si>
  <si>
    <t>S:a PO-pålägg</t>
  </si>
  <si>
    <t>S:a avtalsförsäkringar o kollektivavtalad pension</t>
  </si>
  <si>
    <t xml:space="preserve">Förmånsbestämd del (inkomst över tak) </t>
  </si>
  <si>
    <t>Trygghetsförsäkr arbetsskada (TFA-KL)</t>
  </si>
  <si>
    <t>ÅLDERSDIFFERENTIERING 2016</t>
  </si>
  <si>
    <t>1938–1950</t>
  </si>
  <si>
    <t>&lt; 37 100</t>
  </si>
  <si>
    <t xml:space="preserve">Särskild löneskatt för 65 år och äldre </t>
  </si>
  <si>
    <t>1991 eller senare</t>
  </si>
  <si>
    <t>Förutsättningar</t>
  </si>
  <si>
    <t>Exempel med A-Kap-KL</t>
  </si>
  <si>
    <t>Månadsinkomst</t>
  </si>
  <si>
    <t>Inkomstbasbelopp 2016</t>
  </si>
  <si>
    <t>7,5 Inkomstbasbelopp</t>
  </si>
  <si>
    <t xml:space="preserve">     vilket motsvarar en måndaslön om</t>
  </si>
  <si>
    <t>Beslut 2016</t>
  </si>
  <si>
    <t>Beräkning av förmånsbaserad pension (på del av inkomst över tak)</t>
  </si>
  <si>
    <t>avser endast
jan–maj 2016</t>
  </si>
  <si>
    <r>
      <t xml:space="preserve">Förändringar mellan ÅR är </t>
    </r>
    <r>
      <rPr>
        <i/>
        <sz val="11"/>
        <rFont val="Calibri"/>
        <family val="2"/>
        <scheme val="minor"/>
      </rPr>
      <t>kursiverade.</t>
    </r>
  </si>
  <si>
    <t>Bilaga – Exempel på differentiering av PO utifrån olika månadslöner</t>
  </si>
  <si>
    <t>Prel 2017</t>
  </si>
  <si>
    <t>Arbetsgivaravgifter för KOMMUNER år 2016 och preliminärt 2017</t>
  </si>
  <si>
    <t>Månadslön minus 7,5 inkomstbasbelopp gånger 30 procent.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</si>
</sst>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/>
    <xf numFmtId="0" fontId="5" fillId="0" borderId="0" xfId="0" applyFont="1" applyFill="1"/>
    <xf numFmtId="0" fontId="5" fillId="0" borderId="0" xfId="0" applyFont="1"/>
    <xf numFmtId="0" fontId="7" fillId="0" borderId="0" xfId="0" applyFont="1" applyAlignment="1"/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Fill="1" applyAlignment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/>
    <xf numFmtId="0" fontId="11" fillId="0" borderId="0" xfId="0" applyFont="1" applyAlignment="1"/>
    <xf numFmtId="14" fontId="10" fillId="0" borderId="0" xfId="0" applyNumberFormat="1" applyFont="1" applyAlignment="1">
      <alignment horizontal="center"/>
    </xf>
    <xf numFmtId="2" fontId="10" fillId="2" borderId="0" xfId="0" applyNumberFormat="1" applyFont="1" applyFill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2" borderId="0" xfId="0" applyFont="1" applyFill="1" applyAlignment="1"/>
    <xf numFmtId="2" fontId="12" fillId="2" borderId="0" xfId="0" applyNumberFormat="1" applyFont="1" applyFill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1" fillId="3" borderId="0" xfId="0" applyFont="1" applyFill="1" applyAlignment="1">
      <alignment vertical="center"/>
    </xf>
    <xf numFmtId="2" fontId="11" fillId="3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 wrapText="1"/>
    </xf>
    <xf numFmtId="0" fontId="7" fillId="2" borderId="1" xfId="0" quotePrefix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40</xdr:row>
      <xdr:rowOff>0</xdr:rowOff>
    </xdr:from>
    <xdr:to>
      <xdr:col>8</xdr:col>
      <xdr:colOff>0</xdr:colOff>
      <xdr:row>47</xdr:row>
      <xdr:rowOff>28575</xdr:rowOff>
    </xdr:to>
    <xdr:sp macro="" textlink="">
      <xdr:nvSpPr>
        <xdr:cNvPr id="2" name="textruta 1"/>
        <xdr:cNvSpPr txBox="1"/>
      </xdr:nvSpPr>
      <xdr:spPr>
        <a:xfrm>
          <a:off x="5686425" y="6915150"/>
          <a:ext cx="2066925" cy="13620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an-ställda omfattas dock av det äldre förmånsbestämda avtalet KAP-KL, vilket är betydligt svår-are att beräkna schablonmässigt.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view="pageLayout" zoomScaleNormal="130" workbookViewId="0">
      <selection activeCell="A6" sqref="A6"/>
    </sheetView>
  </sheetViews>
  <sheetFormatPr defaultColWidth="9.140625" defaultRowHeight="15" x14ac:dyDescent="0.25"/>
  <cols>
    <col min="1" max="1" width="38.7109375" style="9" customWidth="1"/>
    <col min="2" max="2" width="9.7109375" style="9" customWidth="1"/>
    <col min="3" max="3" width="10.7109375" style="9" customWidth="1"/>
    <col min="4" max="4" width="2.7109375" style="9" customWidth="1"/>
    <col min="5" max="6" width="11.7109375" style="9" customWidth="1"/>
    <col min="7" max="7" width="2.7109375" style="9" customWidth="1"/>
    <col min="8" max="8" width="15.7109375" style="9" customWidth="1"/>
    <col min="9" max="9" width="9.140625" style="9" customWidth="1"/>
    <col min="10" max="10" width="15.7109375" style="9" customWidth="1"/>
    <col min="11" max="16384" width="9.140625" style="9"/>
  </cols>
  <sheetData>
    <row r="1" spans="1:10" x14ac:dyDescent="0.25">
      <c r="A1" s="6" t="s">
        <v>45</v>
      </c>
      <c r="B1" s="1"/>
      <c r="C1" s="7"/>
      <c r="D1" s="7"/>
      <c r="E1" s="7"/>
      <c r="F1" s="7"/>
      <c r="G1" s="7"/>
      <c r="H1" s="2"/>
      <c r="I1" s="2"/>
      <c r="J1" s="8"/>
    </row>
    <row r="2" spans="1:10" ht="3.95" customHeight="1" x14ac:dyDescent="0.25">
      <c r="A2" s="6"/>
      <c r="B2" s="1"/>
      <c r="C2" s="7"/>
      <c r="D2" s="7"/>
      <c r="E2" s="7"/>
      <c r="F2" s="7"/>
      <c r="G2" s="7"/>
      <c r="H2" s="2"/>
      <c r="I2" s="2"/>
      <c r="J2" s="8"/>
    </row>
    <row r="3" spans="1:10" x14ac:dyDescent="0.25">
      <c r="A3" s="10" t="s">
        <v>42</v>
      </c>
      <c r="B3" s="1"/>
      <c r="C3" s="7"/>
      <c r="D3" s="7"/>
      <c r="E3" s="7"/>
      <c r="F3" s="7"/>
      <c r="G3" s="7"/>
      <c r="H3" s="2"/>
      <c r="I3" s="2"/>
      <c r="J3" s="8"/>
    </row>
    <row r="4" spans="1:10" ht="3.95" customHeight="1" x14ac:dyDescent="0.25">
      <c r="A4" s="11"/>
      <c r="B4" s="1"/>
      <c r="C4" s="7"/>
      <c r="D4" s="7"/>
      <c r="E4" s="12"/>
      <c r="F4" s="13"/>
      <c r="G4" s="13"/>
      <c r="H4" s="14"/>
      <c r="I4" s="14"/>
      <c r="J4" s="15"/>
    </row>
    <row r="5" spans="1:10" ht="45" x14ac:dyDescent="0.25">
      <c r="A5" s="16" t="s">
        <v>18</v>
      </c>
      <c r="B5" s="17" t="s">
        <v>39</v>
      </c>
      <c r="C5" s="17" t="s">
        <v>44</v>
      </c>
      <c r="D5" s="40"/>
      <c r="E5" s="18" t="s">
        <v>28</v>
      </c>
      <c r="F5" s="19"/>
      <c r="G5" s="40"/>
      <c r="H5" s="59" t="s">
        <v>41</v>
      </c>
    </row>
    <row r="6" spans="1:10" x14ac:dyDescent="0.25">
      <c r="A6" s="20"/>
      <c r="B6" s="21">
        <v>42410</v>
      </c>
      <c r="C6" s="21">
        <v>42486</v>
      </c>
      <c r="D6" s="40"/>
      <c r="E6" s="62" t="s">
        <v>20</v>
      </c>
      <c r="F6" s="62"/>
      <c r="G6" s="40"/>
      <c r="H6" s="22" t="s">
        <v>20</v>
      </c>
    </row>
    <row r="7" spans="1:10" x14ac:dyDescent="0.25">
      <c r="A7" s="20"/>
      <c r="B7" s="23" t="s">
        <v>0</v>
      </c>
      <c r="C7" s="23" t="s">
        <v>0</v>
      </c>
      <c r="D7" s="56"/>
      <c r="E7" s="60" t="s">
        <v>19</v>
      </c>
      <c r="F7" s="61" t="s">
        <v>29</v>
      </c>
      <c r="G7" s="56"/>
      <c r="H7" s="24" t="s">
        <v>32</v>
      </c>
    </row>
    <row r="8" spans="1:10" x14ac:dyDescent="0.25">
      <c r="A8" s="25" t="s">
        <v>1</v>
      </c>
      <c r="B8" s="27"/>
      <c r="C8" s="27"/>
      <c r="D8" s="15"/>
      <c r="E8" s="28"/>
      <c r="F8" s="28"/>
      <c r="G8" s="15"/>
      <c r="H8" s="29"/>
    </row>
    <row r="9" spans="1:10" x14ac:dyDescent="0.25">
      <c r="A9" s="27" t="s">
        <v>2</v>
      </c>
      <c r="B9" s="30">
        <v>10.210000000000001</v>
      </c>
      <c r="C9" s="30">
        <v>10.210000000000001</v>
      </c>
      <c r="D9" s="40"/>
      <c r="E9" s="31">
        <v>0</v>
      </c>
      <c r="F9" s="31">
        <v>10.210000000000001</v>
      </c>
      <c r="G9" s="40"/>
      <c r="H9" s="31">
        <v>10.210000000000001</v>
      </c>
    </row>
    <row r="10" spans="1:10" x14ac:dyDescent="0.25">
      <c r="A10" s="27" t="s">
        <v>3</v>
      </c>
      <c r="B10" s="30">
        <v>1.17</v>
      </c>
      <c r="C10" s="30">
        <v>1.17</v>
      </c>
      <c r="D10" s="40"/>
      <c r="E10" s="31">
        <v>0</v>
      </c>
      <c r="F10" s="31">
        <v>0</v>
      </c>
      <c r="G10" s="40"/>
      <c r="H10" s="31">
        <v>0.84</v>
      </c>
    </row>
    <row r="11" spans="1:10" x14ac:dyDescent="0.25">
      <c r="A11" s="27" t="s">
        <v>4</v>
      </c>
      <c r="B11" s="30">
        <v>4.8499999999999996</v>
      </c>
      <c r="C11" s="30">
        <v>4.8499999999999996</v>
      </c>
      <c r="D11" s="40"/>
      <c r="E11" s="31">
        <v>0</v>
      </c>
      <c r="F11" s="31">
        <v>0</v>
      </c>
      <c r="G11" s="40"/>
      <c r="H11" s="31">
        <v>3.13</v>
      </c>
    </row>
    <row r="12" spans="1:10" x14ac:dyDescent="0.25">
      <c r="A12" s="27" t="s">
        <v>5</v>
      </c>
      <c r="B12" s="30">
        <v>0.3</v>
      </c>
      <c r="C12" s="30">
        <v>0.3</v>
      </c>
      <c r="D12" s="40"/>
      <c r="E12" s="31">
        <v>0</v>
      </c>
      <c r="F12" s="31">
        <v>0</v>
      </c>
      <c r="G12" s="40"/>
      <c r="H12" s="31">
        <v>0.21</v>
      </c>
    </row>
    <row r="13" spans="1:10" x14ac:dyDescent="0.25">
      <c r="A13" s="27" t="s">
        <v>6</v>
      </c>
      <c r="B13" s="30">
        <v>2.6</v>
      </c>
      <c r="C13" s="30">
        <v>2.6</v>
      </c>
      <c r="D13" s="40"/>
      <c r="E13" s="31">
        <v>0</v>
      </c>
      <c r="F13" s="31">
        <v>0</v>
      </c>
      <c r="G13" s="40"/>
      <c r="H13" s="31">
        <v>1.87</v>
      </c>
    </row>
    <row r="14" spans="1:10" x14ac:dyDescent="0.25">
      <c r="A14" s="27" t="s">
        <v>7</v>
      </c>
      <c r="B14" s="30">
        <v>2.64</v>
      </c>
      <c r="C14" s="30">
        <v>2.64</v>
      </c>
      <c r="D14" s="40"/>
      <c r="E14" s="31">
        <v>0</v>
      </c>
      <c r="F14" s="31">
        <v>0</v>
      </c>
      <c r="G14" s="40"/>
      <c r="H14" s="31">
        <v>1.9</v>
      </c>
    </row>
    <row r="15" spans="1:10" x14ac:dyDescent="0.25">
      <c r="A15" s="33" t="s">
        <v>8</v>
      </c>
      <c r="B15" s="34">
        <v>9.65</v>
      </c>
      <c r="C15" s="34">
        <v>9.65</v>
      </c>
      <c r="D15" s="42"/>
      <c r="E15" s="36">
        <v>0</v>
      </c>
      <c r="F15" s="36">
        <v>0</v>
      </c>
      <c r="G15" s="42"/>
      <c r="H15" s="36">
        <v>7.3</v>
      </c>
    </row>
    <row r="16" spans="1:10" x14ac:dyDescent="0.25">
      <c r="A16" s="25" t="s">
        <v>21</v>
      </c>
      <c r="B16" s="37">
        <f t="shared" ref="B16" si="0">SUM(B9:B15)</f>
        <v>31.42</v>
      </c>
      <c r="C16" s="37">
        <f t="shared" ref="C16:H16" si="1">SUM(C9:C15)</f>
        <v>31.42</v>
      </c>
      <c r="D16" s="46"/>
      <c r="E16" s="22">
        <f t="shared" si="1"/>
        <v>0</v>
      </c>
      <c r="F16" s="22">
        <f t="shared" si="1"/>
        <v>10.210000000000001</v>
      </c>
      <c r="G16" s="46"/>
      <c r="H16" s="22">
        <f t="shared" si="1"/>
        <v>25.46</v>
      </c>
    </row>
    <row r="17" spans="1:8" ht="3.95" customHeight="1" x14ac:dyDescent="0.25">
      <c r="D17" s="57"/>
      <c r="G17" s="57"/>
    </row>
    <row r="18" spans="1:8" x14ac:dyDescent="0.25">
      <c r="A18" s="25" t="s">
        <v>31</v>
      </c>
      <c r="B18" s="26"/>
      <c r="C18" s="26"/>
      <c r="D18" s="57"/>
      <c r="E18" s="38">
        <v>6.15</v>
      </c>
      <c r="F18" s="38">
        <v>6.15</v>
      </c>
      <c r="G18" s="57"/>
      <c r="H18" s="39"/>
    </row>
    <row r="19" spans="1:8" ht="3.95" customHeight="1" x14ac:dyDescent="0.25">
      <c r="D19" s="57"/>
      <c r="G19" s="57"/>
    </row>
    <row r="20" spans="1:8" x14ac:dyDescent="0.25">
      <c r="A20" s="25" t="s">
        <v>9</v>
      </c>
      <c r="B20" s="26"/>
      <c r="C20" s="26"/>
      <c r="D20" s="58"/>
      <c r="E20" s="39"/>
      <c r="F20" s="39"/>
      <c r="G20" s="58"/>
      <c r="H20" s="31"/>
    </row>
    <row r="21" spans="1:8" x14ac:dyDescent="0.25">
      <c r="A21" s="27" t="s">
        <v>10</v>
      </c>
      <c r="B21" s="30">
        <v>0</v>
      </c>
      <c r="C21" s="30">
        <v>0</v>
      </c>
      <c r="D21" s="40"/>
      <c r="E21" s="31">
        <v>0</v>
      </c>
      <c r="F21" s="31">
        <v>0</v>
      </c>
      <c r="G21" s="40"/>
      <c r="H21" s="31">
        <v>0</v>
      </c>
    </row>
    <row r="22" spans="1:8" x14ac:dyDescent="0.25">
      <c r="A22" s="27" t="s">
        <v>11</v>
      </c>
      <c r="B22" s="40">
        <v>7.0000000000000007E-2</v>
      </c>
      <c r="C22" s="40">
        <v>7.0000000000000007E-2</v>
      </c>
      <c r="D22" s="40"/>
      <c r="E22" s="31">
        <v>0</v>
      </c>
      <c r="F22" s="31">
        <v>0</v>
      </c>
      <c r="G22" s="40"/>
      <c r="H22" s="31">
        <v>7.0000000000000007E-2</v>
      </c>
    </row>
    <row r="23" spans="1:8" x14ac:dyDescent="0.25">
      <c r="A23" s="27" t="s">
        <v>12</v>
      </c>
      <c r="B23" s="30">
        <v>0</v>
      </c>
      <c r="C23" s="30">
        <v>0</v>
      </c>
      <c r="D23" s="40"/>
      <c r="E23" s="31">
        <v>0</v>
      </c>
      <c r="F23" s="31">
        <v>0</v>
      </c>
      <c r="G23" s="40"/>
      <c r="H23" s="31">
        <v>0</v>
      </c>
    </row>
    <row r="24" spans="1:8" x14ac:dyDescent="0.25">
      <c r="A24" s="27" t="s">
        <v>27</v>
      </c>
      <c r="B24" s="30">
        <v>0.01</v>
      </c>
      <c r="C24" s="30">
        <v>0.01</v>
      </c>
      <c r="D24" s="40"/>
      <c r="E24" s="31">
        <v>0</v>
      </c>
      <c r="F24" s="31">
        <v>0.01</v>
      </c>
      <c r="G24" s="40"/>
      <c r="H24" s="31">
        <v>0.01</v>
      </c>
    </row>
    <row r="25" spans="1:8" x14ac:dyDescent="0.25">
      <c r="A25" s="41" t="s">
        <v>13</v>
      </c>
      <c r="B25" s="42">
        <v>0</v>
      </c>
      <c r="C25" s="42">
        <v>0</v>
      </c>
      <c r="D25" s="42"/>
      <c r="E25" s="36">
        <v>0</v>
      </c>
      <c r="F25" s="36">
        <v>0</v>
      </c>
      <c r="G25" s="42"/>
      <c r="H25" s="36">
        <v>0</v>
      </c>
    </row>
    <row r="26" spans="1:8" x14ac:dyDescent="0.25">
      <c r="A26" s="25" t="s">
        <v>22</v>
      </c>
      <c r="B26" s="43">
        <f t="shared" ref="B26" si="2">SUM(B21:B25)</f>
        <v>0.08</v>
      </c>
      <c r="C26" s="37">
        <f t="shared" ref="C26:H26" si="3">SUM(C21:C25)</f>
        <v>0.08</v>
      </c>
      <c r="D26" s="46"/>
      <c r="E26" s="22">
        <f t="shared" si="3"/>
        <v>0</v>
      </c>
      <c r="F26" s="22">
        <f t="shared" si="3"/>
        <v>0.01</v>
      </c>
      <c r="G26" s="46"/>
      <c r="H26" s="22">
        <f t="shared" si="3"/>
        <v>0.08</v>
      </c>
    </row>
    <row r="27" spans="1:8" ht="3.95" customHeight="1" x14ac:dyDescent="0.25">
      <c r="A27" s="25"/>
      <c r="B27" s="43"/>
      <c r="C27" s="43"/>
      <c r="D27" s="46"/>
      <c r="E27" s="22"/>
      <c r="F27" s="22"/>
      <c r="G27" s="46"/>
      <c r="H27" s="22"/>
    </row>
    <row r="28" spans="1:8" x14ac:dyDescent="0.25">
      <c r="A28" s="25" t="s">
        <v>14</v>
      </c>
      <c r="B28" s="26"/>
      <c r="C28" s="26"/>
      <c r="D28" s="47"/>
      <c r="E28" s="39"/>
      <c r="F28" s="39"/>
      <c r="G28" s="47"/>
      <c r="H28" s="44"/>
    </row>
    <row r="29" spans="1:8" x14ac:dyDescent="0.25">
      <c r="A29" s="27" t="s">
        <v>15</v>
      </c>
      <c r="B29" s="30">
        <v>4.5</v>
      </c>
      <c r="C29" s="30">
        <v>4.5</v>
      </c>
      <c r="D29" s="40"/>
      <c r="E29" s="31">
        <v>0</v>
      </c>
      <c r="F29" s="31">
        <v>4.5</v>
      </c>
      <c r="G29" s="40"/>
      <c r="H29" s="31">
        <v>4.5</v>
      </c>
    </row>
    <row r="30" spans="1:8" x14ac:dyDescent="0.25">
      <c r="A30" s="27" t="s">
        <v>16</v>
      </c>
      <c r="B30" s="30">
        <v>1.0917000000000001</v>
      </c>
      <c r="C30" s="30">
        <v>1.0917000000000001</v>
      </c>
      <c r="D30" s="40"/>
      <c r="E30" s="31">
        <v>0</v>
      </c>
      <c r="F30" s="31">
        <v>1.0900000000000001</v>
      </c>
      <c r="G30" s="40"/>
      <c r="H30" s="31">
        <v>1.0917000000000001</v>
      </c>
    </row>
    <row r="31" spans="1:8" x14ac:dyDescent="0.25">
      <c r="A31" s="27" t="s">
        <v>26</v>
      </c>
      <c r="B31" s="40">
        <v>1</v>
      </c>
      <c r="C31" s="40">
        <v>1</v>
      </c>
      <c r="D31" s="40"/>
      <c r="E31" s="31">
        <v>0</v>
      </c>
      <c r="F31" s="31">
        <v>0</v>
      </c>
      <c r="G31" s="40"/>
      <c r="H31" s="31">
        <v>0</v>
      </c>
    </row>
    <row r="32" spans="1:8" x14ac:dyDescent="0.25">
      <c r="A32" s="33" t="s">
        <v>17</v>
      </c>
      <c r="B32" s="34">
        <f>0.2426*B31</f>
        <v>0.24260000000000001</v>
      </c>
      <c r="C32" s="34">
        <f>0.2426*C31</f>
        <v>0.24260000000000001</v>
      </c>
      <c r="D32" s="42"/>
      <c r="E32" s="36">
        <v>0</v>
      </c>
      <c r="F32" s="36">
        <v>0</v>
      </c>
      <c r="G32" s="42"/>
      <c r="H32" s="36">
        <v>0</v>
      </c>
    </row>
    <row r="33" spans="1:8" x14ac:dyDescent="0.25">
      <c r="A33" s="25" t="s">
        <v>23</v>
      </c>
      <c r="B33" s="37">
        <f t="shared" ref="B33" si="4">SUM(B29:B32)</f>
        <v>6.8343000000000007</v>
      </c>
      <c r="C33" s="37">
        <f t="shared" ref="C33:H33" si="5">SUM(C29:C32)</f>
        <v>6.8343000000000007</v>
      </c>
      <c r="D33" s="46"/>
      <c r="E33" s="22">
        <f t="shared" si="5"/>
        <v>0</v>
      </c>
      <c r="F33" s="22">
        <f t="shared" si="5"/>
        <v>5.59</v>
      </c>
      <c r="G33" s="46"/>
      <c r="H33" s="22">
        <f t="shared" si="5"/>
        <v>5.5917000000000003</v>
      </c>
    </row>
    <row r="34" spans="1:8" ht="3.95" customHeight="1" x14ac:dyDescent="0.25">
      <c r="A34" s="25"/>
      <c r="B34" s="37"/>
      <c r="C34" s="37"/>
      <c r="D34" s="46"/>
      <c r="E34" s="22"/>
      <c r="F34" s="22"/>
      <c r="G34" s="46"/>
      <c r="H34" s="22"/>
    </row>
    <row r="35" spans="1:8" x14ac:dyDescent="0.25">
      <c r="A35" s="45" t="s">
        <v>25</v>
      </c>
      <c r="B35" s="37">
        <f>+B26+B33</f>
        <v>6.9143000000000008</v>
      </c>
      <c r="C35" s="37">
        <f>+C26+C33</f>
        <v>6.9143000000000008</v>
      </c>
      <c r="D35" s="46"/>
      <c r="E35" s="22">
        <f t="shared" ref="E35:H35" si="6">+E26+E33</f>
        <v>0</v>
      </c>
      <c r="F35" s="22">
        <f t="shared" si="6"/>
        <v>5.6</v>
      </c>
      <c r="G35" s="46"/>
      <c r="H35" s="22">
        <f t="shared" si="6"/>
        <v>5.6717000000000004</v>
      </c>
    </row>
    <row r="36" spans="1:8" ht="3.95" customHeight="1" x14ac:dyDescent="0.25">
      <c r="A36" s="45"/>
      <c r="B36" s="37"/>
      <c r="C36" s="37"/>
      <c r="D36" s="46"/>
      <c r="E36" s="37"/>
      <c r="F36" s="37"/>
      <c r="G36" s="46"/>
      <c r="H36" s="37"/>
    </row>
    <row r="37" spans="1:8" x14ac:dyDescent="0.25">
      <c r="A37" s="25" t="s">
        <v>24</v>
      </c>
      <c r="B37" s="37">
        <f>B16+B26+B33</f>
        <v>38.334299999999999</v>
      </c>
      <c r="C37" s="37">
        <f>C16+C26+C33</f>
        <v>38.334299999999999</v>
      </c>
      <c r="D37" s="46"/>
      <c r="E37" s="22">
        <f>+E16+E26+E33+E18</f>
        <v>6.15</v>
      </c>
      <c r="F37" s="22">
        <f>+F16+F26+F33+F18</f>
        <v>21.96</v>
      </c>
      <c r="G37" s="46"/>
      <c r="H37" s="22">
        <f>+H16+H26+H33</f>
        <v>31.131699999999999</v>
      </c>
    </row>
    <row r="38" spans="1:8" x14ac:dyDescent="0.25">
      <c r="A38" s="3" t="s">
        <v>43</v>
      </c>
    </row>
    <row r="39" spans="1:8" x14ac:dyDescent="0.25">
      <c r="A39" s="9" t="s">
        <v>34</v>
      </c>
    </row>
    <row r="40" spans="1:8" ht="6" customHeight="1" x14ac:dyDescent="0.25"/>
    <row r="41" spans="1:8" x14ac:dyDescent="0.25">
      <c r="A41" s="3" t="s">
        <v>35</v>
      </c>
      <c r="B41" s="4" t="s">
        <v>30</v>
      </c>
      <c r="C41" s="5">
        <v>45000</v>
      </c>
      <c r="D41" s="4"/>
      <c r="E41" s="5">
        <v>55000</v>
      </c>
    </row>
    <row r="42" spans="1:8" x14ac:dyDescent="0.25">
      <c r="A42" s="25" t="s">
        <v>1</v>
      </c>
    </row>
    <row r="43" spans="1:8" x14ac:dyDescent="0.25">
      <c r="A43" s="27" t="s">
        <v>2</v>
      </c>
      <c r="B43" s="30">
        <v>10.210000000000001</v>
      </c>
      <c r="C43" s="30">
        <v>10.210000000000001</v>
      </c>
      <c r="D43" s="30"/>
      <c r="E43" s="30">
        <v>10.210000000000001</v>
      </c>
    </row>
    <row r="44" spans="1:8" x14ac:dyDescent="0.25">
      <c r="A44" s="27" t="s">
        <v>3</v>
      </c>
      <c r="B44" s="30">
        <v>1.17</v>
      </c>
      <c r="C44" s="30">
        <v>1.17</v>
      </c>
      <c r="D44" s="30"/>
      <c r="E44" s="30">
        <v>1.17</v>
      </c>
    </row>
    <row r="45" spans="1:8" x14ac:dyDescent="0.25">
      <c r="A45" s="27" t="s">
        <v>4</v>
      </c>
      <c r="B45" s="32">
        <v>4.8499999999999996</v>
      </c>
      <c r="C45" s="30">
        <v>4.8499999999999996</v>
      </c>
      <c r="D45" s="32"/>
      <c r="E45" s="32">
        <v>4.8499999999999996</v>
      </c>
    </row>
    <row r="46" spans="1:8" x14ac:dyDescent="0.25">
      <c r="A46" s="27" t="s">
        <v>5</v>
      </c>
      <c r="B46" s="30">
        <v>0.3</v>
      </c>
      <c r="C46" s="30">
        <v>0.3</v>
      </c>
      <c r="D46" s="30"/>
      <c r="E46" s="30">
        <v>0.3</v>
      </c>
    </row>
    <row r="47" spans="1:8" x14ac:dyDescent="0.25">
      <c r="A47" s="27" t="s">
        <v>6</v>
      </c>
      <c r="B47" s="30">
        <v>2.6</v>
      </c>
      <c r="C47" s="30">
        <v>2.6</v>
      </c>
      <c r="D47" s="30"/>
      <c r="E47" s="30">
        <v>2.6</v>
      </c>
    </row>
    <row r="48" spans="1:8" x14ac:dyDescent="0.25">
      <c r="A48" s="27" t="s">
        <v>7</v>
      </c>
      <c r="B48" s="32">
        <v>2.64</v>
      </c>
      <c r="C48" s="30">
        <v>2.64</v>
      </c>
      <c r="D48" s="32"/>
      <c r="E48" s="32">
        <v>2.64</v>
      </c>
    </row>
    <row r="49" spans="1:5" x14ac:dyDescent="0.25">
      <c r="A49" s="33" t="s">
        <v>8</v>
      </c>
      <c r="B49" s="35">
        <v>9.65</v>
      </c>
      <c r="C49" s="34">
        <v>9.65</v>
      </c>
      <c r="D49" s="35"/>
      <c r="E49" s="35">
        <v>9.65</v>
      </c>
    </row>
    <row r="50" spans="1:5" x14ac:dyDescent="0.25">
      <c r="A50" s="25" t="s">
        <v>21</v>
      </c>
      <c r="B50" s="37">
        <f>SUM(B43:B49)</f>
        <v>31.42</v>
      </c>
      <c r="C50" s="37">
        <f t="shared" ref="C50" si="7">SUM(C43:C49)</f>
        <v>31.42</v>
      </c>
      <c r="D50" s="37"/>
      <c r="E50" s="37">
        <f>SUM(E43:E49)</f>
        <v>31.42</v>
      </c>
    </row>
    <row r="51" spans="1:5" x14ac:dyDescent="0.25">
      <c r="A51" s="25" t="s">
        <v>9</v>
      </c>
      <c r="B51" s="40"/>
      <c r="C51" s="40"/>
      <c r="D51" s="40"/>
      <c r="E51" s="40"/>
    </row>
    <row r="52" spans="1:5" x14ac:dyDescent="0.25">
      <c r="A52" s="27" t="s">
        <v>10</v>
      </c>
      <c r="B52" s="40">
        <v>0</v>
      </c>
      <c r="C52" s="40">
        <v>0</v>
      </c>
      <c r="D52" s="40"/>
      <c r="E52" s="40">
        <v>0</v>
      </c>
    </row>
    <row r="53" spans="1:5" x14ac:dyDescent="0.25">
      <c r="A53" s="27" t="s">
        <v>11</v>
      </c>
      <c r="B53" s="40">
        <v>7.0000000000000007E-2</v>
      </c>
      <c r="C53" s="40">
        <v>7.0000000000000007E-2</v>
      </c>
      <c r="D53" s="40"/>
      <c r="E53" s="40">
        <v>7.0000000000000007E-2</v>
      </c>
    </row>
    <row r="54" spans="1:5" x14ac:dyDescent="0.25">
      <c r="A54" s="27" t="s">
        <v>12</v>
      </c>
      <c r="B54" s="40">
        <v>0</v>
      </c>
      <c r="C54" s="40">
        <v>0</v>
      </c>
      <c r="D54" s="40"/>
      <c r="E54" s="40">
        <v>0</v>
      </c>
    </row>
    <row r="55" spans="1:5" x14ac:dyDescent="0.25">
      <c r="A55" s="27" t="s">
        <v>27</v>
      </c>
      <c r="B55" s="40">
        <v>0.01</v>
      </c>
      <c r="C55" s="40">
        <v>0.01</v>
      </c>
      <c r="D55" s="40"/>
      <c r="E55" s="40">
        <v>0.01</v>
      </c>
    </row>
    <row r="56" spans="1:5" x14ac:dyDescent="0.25">
      <c r="A56" s="41" t="s">
        <v>13</v>
      </c>
      <c r="B56" s="42">
        <v>0</v>
      </c>
      <c r="C56" s="42">
        <v>0</v>
      </c>
      <c r="D56" s="42"/>
      <c r="E56" s="42">
        <v>0</v>
      </c>
    </row>
    <row r="57" spans="1:5" x14ac:dyDescent="0.25">
      <c r="A57" s="25" t="s">
        <v>22</v>
      </c>
      <c r="B57" s="46">
        <f>SUM(B52:B56)</f>
        <v>0.08</v>
      </c>
      <c r="C57" s="46">
        <f t="shared" ref="C57" si="8">SUM(C52:C56)</f>
        <v>0.08</v>
      </c>
      <c r="D57" s="46"/>
      <c r="E57" s="46">
        <f>SUM(E52:E56)</f>
        <v>0.08</v>
      </c>
    </row>
    <row r="58" spans="1:5" x14ac:dyDescent="0.25">
      <c r="A58" s="25" t="s">
        <v>14</v>
      </c>
      <c r="B58" s="47"/>
      <c r="C58" s="47"/>
      <c r="D58" s="47"/>
      <c r="E58" s="47"/>
    </row>
    <row r="59" spans="1:5" x14ac:dyDescent="0.25">
      <c r="A59" s="27" t="s">
        <v>15</v>
      </c>
      <c r="B59" s="40">
        <v>4.5</v>
      </c>
      <c r="C59" s="40">
        <v>4.5</v>
      </c>
      <c r="D59" s="40"/>
      <c r="E59" s="40">
        <v>4.5</v>
      </c>
    </row>
    <row r="60" spans="1:5" x14ac:dyDescent="0.25">
      <c r="A60" s="27" t="s">
        <v>16</v>
      </c>
      <c r="B60" s="40">
        <v>1.0917000000000001</v>
      </c>
      <c r="C60" s="40">
        <v>1.0917000000000001</v>
      </c>
      <c r="D60" s="40"/>
      <c r="E60" s="40">
        <v>1.0917000000000001</v>
      </c>
    </row>
    <row r="61" spans="1:5" x14ac:dyDescent="0.25">
      <c r="A61" s="48" t="s">
        <v>26</v>
      </c>
      <c r="B61" s="49">
        <v>0</v>
      </c>
      <c r="C61" s="49">
        <f>((C41-B71)*0.3/C41)*100</f>
        <v>5.291666666666667</v>
      </c>
      <c r="D61" s="49"/>
      <c r="E61" s="49">
        <f>((E41-B71)*0.3/E41)*100</f>
        <v>9.7840909090909083</v>
      </c>
    </row>
    <row r="62" spans="1:5" x14ac:dyDescent="0.25">
      <c r="A62" s="50" t="s">
        <v>17</v>
      </c>
      <c r="B62" s="51">
        <f>0.2426*B61</f>
        <v>0</v>
      </c>
      <c r="C62" s="51">
        <f>0.2426*C61</f>
        <v>1.2837583333333336</v>
      </c>
      <c r="D62" s="51"/>
      <c r="E62" s="51">
        <f>0.2426*E61</f>
        <v>2.3736204545454545</v>
      </c>
    </row>
    <row r="63" spans="1:5" x14ac:dyDescent="0.25">
      <c r="A63" s="25" t="s">
        <v>23</v>
      </c>
      <c r="B63" s="46">
        <f>SUM(B59:B62)</f>
        <v>5.5917000000000003</v>
      </c>
      <c r="C63" s="46">
        <f t="shared" ref="C63" si="9">SUM(C59:C62)</f>
        <v>12.167125</v>
      </c>
      <c r="D63" s="46"/>
      <c r="E63" s="46">
        <f>SUM(E59:E62)</f>
        <v>17.749411363636362</v>
      </c>
    </row>
    <row r="64" spans="1:5" x14ac:dyDescent="0.25">
      <c r="A64" s="45" t="s">
        <v>25</v>
      </c>
      <c r="B64" s="46">
        <f>+B57+B63</f>
        <v>5.6717000000000004</v>
      </c>
      <c r="C64" s="46">
        <f t="shared" ref="C64" si="10">+C57+C63</f>
        <v>12.247125</v>
      </c>
      <c r="D64" s="46"/>
      <c r="E64" s="46">
        <f>+E57+E63</f>
        <v>17.82941136363636</v>
      </c>
    </row>
    <row r="65" spans="1:5" ht="6" customHeight="1" x14ac:dyDescent="0.25">
      <c r="A65" s="45"/>
      <c r="B65" s="46"/>
      <c r="C65" s="46"/>
      <c r="D65" s="46"/>
      <c r="E65" s="46"/>
    </row>
    <row r="66" spans="1:5" x14ac:dyDescent="0.25">
      <c r="A66" s="25" t="s">
        <v>24</v>
      </c>
      <c r="B66" s="46">
        <f>+B50+B57+B63</f>
        <v>37.091700000000003</v>
      </c>
      <c r="C66" s="46">
        <f>+C50+C57+C63</f>
        <v>43.667124999999999</v>
      </c>
      <c r="D66" s="46"/>
      <c r="E66" s="46">
        <f>+E50+E57+E63</f>
        <v>49.249411363636362</v>
      </c>
    </row>
    <row r="67" spans="1:5" ht="6" customHeight="1" x14ac:dyDescent="0.25"/>
    <row r="68" spans="1:5" x14ac:dyDescent="0.25">
      <c r="A68" s="52" t="s">
        <v>33</v>
      </c>
      <c r="B68" s="53"/>
    </row>
    <row r="69" spans="1:5" x14ac:dyDescent="0.25">
      <c r="A69" s="53" t="s">
        <v>36</v>
      </c>
      <c r="B69" s="54">
        <v>59300</v>
      </c>
    </row>
    <row r="70" spans="1:5" x14ac:dyDescent="0.25">
      <c r="A70" s="53" t="s">
        <v>37</v>
      </c>
      <c r="B70" s="54">
        <f>7.5*B69</f>
        <v>444750</v>
      </c>
    </row>
    <row r="71" spans="1:5" x14ac:dyDescent="0.25">
      <c r="A71" s="53" t="s">
        <v>38</v>
      </c>
      <c r="B71" s="54">
        <f>B70/12</f>
        <v>37062.5</v>
      </c>
    </row>
    <row r="72" spans="1:5" ht="6" customHeight="1" x14ac:dyDescent="0.25">
      <c r="A72" s="53"/>
      <c r="B72" s="55"/>
    </row>
    <row r="73" spans="1:5" x14ac:dyDescent="0.25">
      <c r="A73" s="52" t="s">
        <v>40</v>
      </c>
      <c r="B73" s="55"/>
    </row>
    <row r="74" spans="1:5" x14ac:dyDescent="0.25">
      <c r="A74" s="53" t="s">
        <v>46</v>
      </c>
      <c r="B74" s="53"/>
    </row>
  </sheetData>
  <mergeCells count="1">
    <mergeCell ref="E6:F6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&amp;C2016-04-26&amp;R&amp;A</oddHeader>
    <oddFooter>&amp;L&amp;F&amp;C&amp;P (&amp;N)&amp;RSiv Stjernborg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160428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Jonsson Elisabet</cp:lastModifiedBy>
  <dcterms:created xsi:type="dcterms:W3CDTF">2015-04-23T09:05:02Z</dcterms:created>
  <dcterms:modified xsi:type="dcterms:W3CDTF">2016-04-28T11:14:42Z</dcterms:modified>
</cp:coreProperties>
</file>