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65" windowWidth="14205" windowHeight="5565" tabRatio="733" activeTab="0"/>
  </bookViews>
  <sheets>
    <sheet name="Välj län" sheetId="1" r:id="rId1"/>
    <sheet name="1. 0 år" sheetId="2" r:id="rId2"/>
    <sheet name="2. 1-5 år" sheetId="3" r:id="rId3"/>
    <sheet name="3. 6–18 år" sheetId="4" r:id="rId4"/>
    <sheet name="4. 19–49 år inkomst låg" sheetId="5" r:id="rId5"/>
    <sheet name="5. 19–49 år inkomst hög" sheetId="6" r:id="rId6"/>
    <sheet name="6. 50–69 år inkomst låg" sheetId="7" r:id="rId7"/>
    <sheet name="7. 50–69 år inkomst hög" sheetId="8" r:id="rId8"/>
    <sheet name="8. 70–79 år inkomst låg" sheetId="9" r:id="rId9"/>
    <sheet name="9. 70–79 år inkomst hög" sheetId="10" r:id="rId10"/>
    <sheet name="10. 80-89 år ink 200 tkr" sheetId="11" r:id="rId11"/>
    <sheet name="11. 90+ år  ink 200 tkr" sheetId="12" r:id="rId12"/>
    <sheet name="Specifika tillägg" sheetId="13" r:id="rId13"/>
  </sheets>
  <definedNames>
    <definedName name="_xlnm.Print_Titles" localSheetId="1">'1. 0 år'!$2:$3</definedName>
    <definedName name="_xlnm.Print_Titles" localSheetId="10">'10. 80-89 år ink 200 tkr'!$2:$3</definedName>
    <definedName name="_xlnm.Print_Titles" localSheetId="11">'11. 90+ år  ink 200 tkr'!$2:$3</definedName>
    <definedName name="_xlnm.Print_Titles" localSheetId="2">'2. 1-5 år'!$2:$3</definedName>
    <definedName name="_xlnm.Print_Titles" localSheetId="3">'3. 6–18 år'!$2:$3</definedName>
    <definedName name="_xlnm.Print_Titles" localSheetId="4">'4. 19–49 år inkomst låg'!$2:$3</definedName>
    <definedName name="_xlnm.Print_Titles" localSheetId="5">'5. 19–49 år inkomst hög'!$2:$3</definedName>
    <definedName name="_xlnm.Print_Titles" localSheetId="6">'6. 50–69 år inkomst låg'!$2:$3</definedName>
    <definedName name="_xlnm.Print_Titles" localSheetId="7">'7. 50–69 år inkomst hög'!$2:$3</definedName>
    <definedName name="_xlnm.Print_Titles" localSheetId="8">'8. 70–79 år inkomst låg'!$2:$3</definedName>
    <definedName name="_xlnm.Print_Titles" localSheetId="9">'9. 70–79 år inkomst hög'!$2:$3</definedName>
    <definedName name="Vellinge">'1. 0 år'!$B$4:$B$24</definedName>
  </definedNames>
  <calcPr fullCalcOnLoad="1"/>
</workbook>
</file>

<file path=xl/sharedStrings.xml><?xml version="1.0" encoding="utf-8"?>
<sst xmlns="http://schemas.openxmlformats.org/spreadsheetml/2006/main" count="621" uniqueCount="261">
  <si>
    <t>Totalt</t>
  </si>
  <si>
    <t>Botkyrka</t>
  </si>
  <si>
    <t>Danderyd</t>
  </si>
  <si>
    <t>Nacka</t>
  </si>
  <si>
    <t>Norrtälje</t>
  </si>
  <si>
    <t>Nykvarn</t>
  </si>
  <si>
    <t>Nynäshamn</t>
  </si>
  <si>
    <t>Salem</t>
  </si>
  <si>
    <t>Sigtuna</t>
  </si>
  <si>
    <t>Sollentuna</t>
  </si>
  <si>
    <t>Solna</t>
  </si>
  <si>
    <t>Stockholm</t>
  </si>
  <si>
    <t>Sundbyberg</t>
  </si>
  <si>
    <t>Södertälje</t>
  </si>
  <si>
    <t>Tyresö</t>
  </si>
  <si>
    <t>Täby</t>
  </si>
  <si>
    <t>Upplands Väsby</t>
  </si>
  <si>
    <t>Upplands-Bro</t>
  </si>
  <si>
    <t>Vallentuna</t>
  </si>
  <si>
    <t>Vaxholm</t>
  </si>
  <si>
    <t>Värmdö</t>
  </si>
  <si>
    <t>Österåker</t>
  </si>
  <si>
    <t>Tierp</t>
  </si>
  <si>
    <t>Uppsala</t>
  </si>
  <si>
    <t>Älvkarleby</t>
  </si>
  <si>
    <t>Östhammar</t>
  </si>
  <si>
    <t>Nyköping</t>
  </si>
  <si>
    <t>Oxelösund</t>
  </si>
  <si>
    <t>Strängnäs</t>
  </si>
  <si>
    <t>Trosa</t>
  </si>
  <si>
    <t>Vingåker</t>
  </si>
  <si>
    <t>Boxholm</t>
  </si>
  <si>
    <t>Mjölby</t>
  </si>
  <si>
    <t>Motala</t>
  </si>
  <si>
    <t>Norrköping</t>
  </si>
  <si>
    <t>Söderköping</t>
  </si>
  <si>
    <t>Vadstena</t>
  </si>
  <si>
    <t>Valdemarsvik</t>
  </si>
  <si>
    <t>Ydre</t>
  </si>
  <si>
    <t>Åtvidaberg</t>
  </si>
  <si>
    <t>Ödeshög</t>
  </si>
  <si>
    <t>Aneby</t>
  </si>
  <si>
    <t>Jönköping</t>
  </si>
  <si>
    <t>Mullsjö</t>
  </si>
  <si>
    <t>Nässjö</t>
  </si>
  <si>
    <t>Sävsjö</t>
  </si>
  <si>
    <t>Tranås</t>
  </si>
  <si>
    <t>Vaggeryd</t>
  </si>
  <si>
    <t>Vetlanda</t>
  </si>
  <si>
    <t>Värnamo</t>
  </si>
  <si>
    <t>Alvesta</t>
  </si>
  <si>
    <t>Markaryd</t>
  </si>
  <si>
    <t>Tingsryd</t>
  </si>
  <si>
    <t>Uppvidinge</t>
  </si>
  <si>
    <t>Växjö</t>
  </si>
  <si>
    <t>Älmhult</t>
  </si>
  <si>
    <t>Borgholm</t>
  </si>
  <si>
    <t>Kalmar</t>
  </si>
  <si>
    <t>Mönsterås</t>
  </si>
  <si>
    <t>Mörbylånga</t>
  </si>
  <si>
    <t>Nybro</t>
  </si>
  <si>
    <t>Oskarshamn</t>
  </si>
  <si>
    <t>Torsås</t>
  </si>
  <si>
    <t>Vimmerby</t>
  </si>
  <si>
    <t>Västervik</t>
  </si>
  <si>
    <t>Olofström</t>
  </si>
  <si>
    <t>Ronneby</t>
  </si>
  <si>
    <t>Sölvesborg</t>
  </si>
  <si>
    <t>Bjuv</t>
  </si>
  <si>
    <t>Bromölla</t>
  </si>
  <si>
    <t>Burlöv</t>
  </si>
  <si>
    <t>Båstad</t>
  </si>
  <si>
    <t>Osby</t>
  </si>
  <si>
    <t>Perstorp</t>
  </si>
  <si>
    <t>Simrishamn</t>
  </si>
  <si>
    <t>Sjöbo</t>
  </si>
  <si>
    <t>Skurup</t>
  </si>
  <si>
    <t>Staffanstorp</t>
  </si>
  <si>
    <t>Svalöv</t>
  </si>
  <si>
    <t>Svedala</t>
  </si>
  <si>
    <t>Tomelilla</t>
  </si>
  <si>
    <t>Trelleborg</t>
  </si>
  <si>
    <t>Vellinge</t>
  </si>
  <si>
    <t>Ystad</t>
  </si>
  <si>
    <t>Åstorp</t>
  </si>
  <si>
    <t>Ängelholm</t>
  </si>
  <si>
    <t>Örkelljunga</t>
  </si>
  <si>
    <t>Östra Göinge</t>
  </si>
  <si>
    <t>Varberg</t>
  </si>
  <si>
    <t>Ale</t>
  </si>
  <si>
    <t>Alingsås</t>
  </si>
  <si>
    <t>Bengtsfors</t>
  </si>
  <si>
    <t>Bollebygd</t>
  </si>
  <si>
    <t>Borås</t>
  </si>
  <si>
    <t>Dals-Ed</t>
  </si>
  <si>
    <t>Mark</t>
  </si>
  <si>
    <t>Mellerud</t>
  </si>
  <si>
    <t>Munkedal</t>
  </si>
  <si>
    <t>Mölndal</t>
  </si>
  <si>
    <t>Orust</t>
  </si>
  <si>
    <t>Partille</t>
  </si>
  <si>
    <t>Skara</t>
  </si>
  <si>
    <t>Skövde</t>
  </si>
  <si>
    <t>Sotenäs</t>
  </si>
  <si>
    <t>Stenungsund</t>
  </si>
  <si>
    <t>Strömstad</t>
  </si>
  <si>
    <t>Svenljunga</t>
  </si>
  <si>
    <t>Tanum</t>
  </si>
  <si>
    <t>Tibro</t>
  </si>
  <si>
    <t>Tidaholm</t>
  </si>
  <si>
    <t>Tjörn</t>
  </si>
  <si>
    <t>Tranemo</t>
  </si>
  <si>
    <t>Trollhättan</t>
  </si>
  <si>
    <t>Töreboda</t>
  </si>
  <si>
    <t>Uddevalla</t>
  </si>
  <si>
    <t>Ulricehamn</t>
  </si>
  <si>
    <t>Vara</t>
  </si>
  <si>
    <t>Vårgårda</t>
  </si>
  <si>
    <t>Vänersborg</t>
  </si>
  <si>
    <t>Åmål</t>
  </si>
  <si>
    <t>Öckerö</t>
  </si>
  <si>
    <t>Arvika</t>
  </si>
  <si>
    <t>Munkfors</t>
  </si>
  <si>
    <t>Storfors</t>
  </si>
  <si>
    <t>Sunne</t>
  </si>
  <si>
    <t>Säffle</t>
  </si>
  <si>
    <t>Torsby</t>
  </si>
  <si>
    <t>Årjäng</t>
  </si>
  <si>
    <t>Askersund</t>
  </si>
  <si>
    <t>Degerfors</t>
  </si>
  <si>
    <t>Nora</t>
  </si>
  <si>
    <t>Örebro</t>
  </si>
  <si>
    <t>Arboga</t>
  </si>
  <si>
    <t>Norberg</t>
  </si>
  <si>
    <t>Sala</t>
  </si>
  <si>
    <t>Skinnskatteberg</t>
  </si>
  <si>
    <t>Surahammar</t>
  </si>
  <si>
    <t>Västerås</t>
  </si>
  <si>
    <t>Avesta</t>
  </si>
  <si>
    <t>Borlänge</t>
  </si>
  <si>
    <t>Mora</t>
  </si>
  <si>
    <t>Orsa</t>
  </si>
  <si>
    <t>Rättvik</t>
  </si>
  <si>
    <t>Smedjebacken</t>
  </si>
  <si>
    <t>Säter</t>
  </si>
  <si>
    <t>Vansbro</t>
  </si>
  <si>
    <t>Älvdalen</t>
  </si>
  <si>
    <t>Bollnäs</t>
  </si>
  <si>
    <t>Nordanstig</t>
  </si>
  <si>
    <t>Ockelbo</t>
  </si>
  <si>
    <t>Ovanåker</t>
  </si>
  <si>
    <t>Sandviken</t>
  </si>
  <si>
    <t>Söderhamn</t>
  </si>
  <si>
    <t>Sollefteå</t>
  </si>
  <si>
    <t>Sundsvall</t>
  </si>
  <si>
    <t>Timrå</t>
  </si>
  <si>
    <t>Ånge</t>
  </si>
  <si>
    <t>Örnsköldsvik</t>
  </si>
  <si>
    <t>Bräcke</t>
  </si>
  <si>
    <t>Ragunda</t>
  </si>
  <si>
    <t>Strömsund</t>
  </si>
  <si>
    <t>Åre</t>
  </si>
  <si>
    <t>Östersund</t>
  </si>
  <si>
    <t>Bjurholm</t>
  </si>
  <si>
    <t>Nordmaling</t>
  </si>
  <si>
    <t>Norsjö</t>
  </si>
  <si>
    <t>Robertsfors</t>
  </si>
  <si>
    <t>Skellefteå</t>
  </si>
  <si>
    <t>Sorsele</t>
  </si>
  <si>
    <t>Storuman</t>
  </si>
  <si>
    <t>Umeå</t>
  </si>
  <si>
    <t>Vilhelmina</t>
  </si>
  <si>
    <t>Vindeln</t>
  </si>
  <si>
    <t>Vännäs</t>
  </si>
  <si>
    <t>Åsele</t>
  </si>
  <si>
    <t>Arjeplog</t>
  </si>
  <si>
    <t>Arvidsjaur</t>
  </si>
  <si>
    <t>Boden</t>
  </si>
  <si>
    <t>Pajala</t>
  </si>
  <si>
    <t>Piteå</t>
  </si>
  <si>
    <t>Älvsbyn</t>
  </si>
  <si>
    <t>Överkalix</t>
  </si>
  <si>
    <t>Övertorneå</t>
  </si>
  <si>
    <t>Skatte-intäkter</t>
  </si>
  <si>
    <t>Inkomst-utjämning</t>
  </si>
  <si>
    <t>Reglerings-post</t>
  </si>
  <si>
    <t>Kostnads-utjämning</t>
  </si>
  <si>
    <t>Skatteintäkter efter inkomst-utjämning</t>
  </si>
  <si>
    <t>1.</t>
  </si>
  <si>
    <t>2.</t>
  </si>
  <si>
    <t>3.</t>
  </si>
  <si>
    <t>4.</t>
  </si>
  <si>
    <t>5.</t>
  </si>
  <si>
    <t>6.</t>
  </si>
  <si>
    <t>7.</t>
  </si>
  <si>
    <t>8.</t>
  </si>
  <si>
    <t>9.</t>
  </si>
  <si>
    <t>10.</t>
  </si>
  <si>
    <t>Därav delmodell i kostnadsutjämningen</t>
  </si>
  <si>
    <t>11.</t>
  </si>
  <si>
    <t>Gymnasium</t>
  </si>
  <si>
    <t>Kollektivtrafik</t>
  </si>
  <si>
    <t>Inkomstutjämning</t>
  </si>
  <si>
    <t>Skatteintäkter</t>
  </si>
  <si>
    <t>Regleringspost</t>
  </si>
  <si>
    <t>Kostnadsutjämning</t>
  </si>
  <si>
    <t>Strukturbidrag + införandebidrag</t>
  </si>
  <si>
    <t>Skatter och inkomstutjämning</t>
  </si>
  <si>
    <t>Struktur-/införande-bidrag</t>
  </si>
  <si>
    <t>Inflyttning av person i åldern 0 år med 0 kronor i beskattningsbar inkomst</t>
  </si>
  <si>
    <t>Södermanland</t>
  </si>
  <si>
    <t>Östergötland</t>
  </si>
  <si>
    <t>Kronoberg</t>
  </si>
  <si>
    <t>Gotlands kommun</t>
  </si>
  <si>
    <t>Blekinge</t>
  </si>
  <si>
    <t>Skåne</t>
  </si>
  <si>
    <t>Halland</t>
  </si>
  <si>
    <t>Västra Götaland</t>
  </si>
  <si>
    <t>Värmland</t>
  </si>
  <si>
    <t>Västmanland</t>
  </si>
  <si>
    <t>Dalarna</t>
  </si>
  <si>
    <t>Gävleborg</t>
  </si>
  <si>
    <t>Västernorrland</t>
  </si>
  <si>
    <t>Jämtland</t>
  </si>
  <si>
    <t>Västerbotten</t>
  </si>
  <si>
    <t>Norrbotten</t>
  </si>
  <si>
    <t>Region</t>
  </si>
  <si>
    <t>HoS</t>
  </si>
  <si>
    <t>Kolltrafik</t>
  </si>
  <si>
    <t>Bef.förändringar</t>
  </si>
  <si>
    <t>Inflyttning av person i åldern 1-5 år med 0 kronor i beskattningsbar inkomst</t>
  </si>
  <si>
    <t>Inflyttning av person i åldern 6-18 år med 0 kronor i beskattningsbar inkomst</t>
  </si>
  <si>
    <t>Inflyttning av person i åldern 19–49 år med 150 000 kronor i beskattningsbar inkomst</t>
  </si>
  <si>
    <t>Inflyttning av person i åldern 19–49 år med 500 000 kronor i beskattningsbar inkomst</t>
  </si>
  <si>
    <t>Inflyttning av person i åldern 50–69 år med 200 000 kronor i beskattningsbar inkomst</t>
  </si>
  <si>
    <t>Inflyttning av person i åldern 70–79 år med 100 000 kronor i beskattningsbar inkomst</t>
  </si>
  <si>
    <t>Inflyttning av person i åldern 50–69 år med 800 000 kronor i beskattningsbar inkomst</t>
  </si>
  <si>
    <t>Inflyttning av person i åldern 70–79 år med 300 000 kronor i beskattningsbar inkomst</t>
  </si>
  <si>
    <t>Välj region i listrutan i C1</t>
  </si>
  <si>
    <t>Befolknings-förändringar</t>
  </si>
  <si>
    <t>Hälso- och sjukvård</t>
  </si>
  <si>
    <t>19-49 år ink.  500 000 kr</t>
  </si>
  <si>
    <t>50-69 år ink. 200 000 kr</t>
  </si>
  <si>
    <t>50-69 år ink. 800 000 kr</t>
  </si>
  <si>
    <t>70-79 år ink. 100 000 kr</t>
  </si>
  <si>
    <t>70-79 år ink. 300 000 kr</t>
  </si>
  <si>
    <t>19-49 år ink. 150 000 kr</t>
  </si>
  <si>
    <t>0 år, ink. 0 kr</t>
  </si>
  <si>
    <t>1-5 år, ink. 0 kr</t>
  </si>
  <si>
    <t>6-18 år, ink. 0 kr</t>
  </si>
  <si>
    <t>80-89 år ensamstående ink. 200 000 kr</t>
  </si>
  <si>
    <t>90+ år ensamstående ink. 200 000 kr</t>
  </si>
  <si>
    <t>Tillägg om sambo</t>
  </si>
  <si>
    <t>Tillägg i hälso- och sjukvårdsmodellen om personen 80+ år är sammanboende</t>
  </si>
  <si>
    <t>Tillägg sammanboende 80-89 år</t>
  </si>
  <si>
    <t>Tillägg sammanboende 90+ år</t>
  </si>
  <si>
    <t>Inflyttning av ensamstående person i åldern 80–89 år med 200 000 kronor i beskattningsbar inkomst</t>
  </si>
  <si>
    <t>Inflyttning av ensamstående person i åldern 90+ år med 200 000 kronor i beskattningsbar inkomst</t>
  </si>
  <si>
    <t xml:space="preserve">Denna tabell visar regionens intäkter, avseende skatter och utjämning, av att en ytterligare invånare i en specifik ålderskategori tillkommer på marginalen. </t>
  </si>
  <si>
    <r>
      <t xml:space="preserve">Denna tabell visar effekten på </t>
    </r>
    <r>
      <rPr>
        <sz val="9"/>
        <color indexed="56"/>
        <rFont val="Calibri"/>
        <family val="2"/>
      </rPr>
      <t>kostnadsutjämningens</t>
    </r>
    <r>
      <rPr>
        <sz val="9"/>
        <rFont val="Calibri"/>
        <family val="2"/>
      </rPr>
      <t xml:space="preserve"> olika delmodeller av att en ytterligare invånare i en specifik ålderskategori tillkommer på marginalen.</t>
    </r>
  </si>
  <si>
    <t>UTJÄMNINGSÅR 2023</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</si>
</sst>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s>
  <fonts count="88">
    <font>
      <sz val="9"/>
      <name val="Microsoft Sans Serif"/>
      <family val="0"/>
    </font>
    <font>
      <u val="single"/>
      <sz val="9"/>
      <color indexed="12"/>
      <name val="Microsoft Sans Serif"/>
      <family val="2"/>
    </font>
    <font>
      <u val="single"/>
      <sz val="9"/>
      <color indexed="36"/>
      <name val="Microsoft Sans Serif"/>
      <family val="2"/>
    </font>
    <font>
      <b/>
      <sz val="9"/>
      <name val="Microsoft Sans Serif"/>
      <family val="2"/>
    </font>
    <font>
      <sz val="9"/>
      <name val="Calibri"/>
      <family val="2"/>
    </font>
    <font>
      <sz val="9"/>
      <name val="Helvetica"/>
      <family val="2"/>
    </font>
    <font>
      <sz val="9"/>
      <color indexed="56"/>
      <name val="Calibri"/>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1"/>
      <name val="Calibri"/>
      <family val="2"/>
    </font>
    <font>
      <sz val="11"/>
      <name val="Calibri"/>
      <family val="2"/>
    </font>
    <font>
      <sz val="8"/>
      <name val="Calibri"/>
      <family val="2"/>
    </font>
    <font>
      <b/>
      <sz val="8"/>
      <name val="Calibri"/>
      <family val="2"/>
    </font>
    <font>
      <b/>
      <i/>
      <sz val="8"/>
      <name val="Calibri"/>
      <family val="2"/>
    </font>
    <font>
      <b/>
      <sz val="9"/>
      <name val="Calibri"/>
      <family val="2"/>
    </font>
    <font>
      <b/>
      <i/>
      <sz val="9"/>
      <name val="Calibri"/>
      <family val="2"/>
    </font>
    <font>
      <sz val="9"/>
      <color indexed="60"/>
      <name val="Calibri"/>
      <family val="2"/>
    </font>
    <font>
      <sz val="10"/>
      <name val="Calibri"/>
      <family val="2"/>
    </font>
    <font>
      <i/>
      <sz val="9"/>
      <name val="Calibri"/>
      <family val="2"/>
    </font>
    <font>
      <b/>
      <sz val="11"/>
      <color indexed="53"/>
      <name val="Calibri"/>
      <family val="2"/>
    </font>
    <font>
      <b/>
      <sz val="9"/>
      <color indexed="53"/>
      <name val="Calibri"/>
      <family val="2"/>
    </font>
    <font>
      <sz val="10"/>
      <color indexed="56"/>
      <name val="Cambria"/>
      <family val="1"/>
    </font>
    <font>
      <b/>
      <sz val="10"/>
      <color indexed="56"/>
      <name val="Cambria"/>
      <family val="1"/>
    </font>
    <font>
      <sz val="10"/>
      <color indexed="56"/>
      <name val="Calibri"/>
      <family val="2"/>
    </font>
    <font>
      <b/>
      <sz val="10"/>
      <color indexed="56"/>
      <name val="Calibri"/>
      <family val="2"/>
    </font>
    <font>
      <b/>
      <i/>
      <sz val="10"/>
      <color indexed="56"/>
      <name val="Calibri"/>
      <family val="2"/>
    </font>
    <font>
      <i/>
      <sz val="9"/>
      <color indexed="56"/>
      <name val="Calibri"/>
      <family val="2"/>
    </font>
    <font>
      <b/>
      <sz val="9"/>
      <color indexed="56"/>
      <name val="Helvetica"/>
      <family val="2"/>
    </font>
    <font>
      <i/>
      <sz val="9"/>
      <color indexed="56"/>
      <name val="Cambria"/>
      <family val="1"/>
    </font>
    <font>
      <sz val="9"/>
      <color indexed="56"/>
      <name val="Microsoft Sans Serif"/>
      <family val="2"/>
    </font>
    <font>
      <b/>
      <sz val="9"/>
      <color indexed="56"/>
      <name val="Microsoft Sans Serif"/>
      <family val="2"/>
    </font>
    <font>
      <b/>
      <sz val="9"/>
      <color indexed="53"/>
      <name val="Microsoft Sans Serif"/>
      <family val="2"/>
    </font>
    <font>
      <b/>
      <i/>
      <sz val="9"/>
      <color indexed="60"/>
      <name val="Calibri"/>
      <family val="2"/>
    </font>
    <font>
      <sz val="9"/>
      <color indexed="30"/>
      <name val="Calibri"/>
      <family val="2"/>
    </font>
    <font>
      <sz val="8"/>
      <name val="Segoe UI"/>
      <family val="2"/>
    </font>
    <font>
      <u val="single"/>
      <sz val="10"/>
      <color indexed="56"/>
      <name val="Calibri"/>
      <family val="2"/>
    </font>
    <font>
      <sz val="10"/>
      <color indexed="8"/>
      <name val="Calibri"/>
      <family val="2"/>
    </font>
    <font>
      <u val="single"/>
      <sz val="10"/>
      <color indexed="8"/>
      <name val="Calibri"/>
      <family val="2"/>
    </font>
    <font>
      <sz val="10"/>
      <color indexed="3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9"/>
      <color theme="5" tint="-0.24997000396251678"/>
      <name val="Calibri"/>
      <family val="2"/>
    </font>
    <font>
      <b/>
      <sz val="11"/>
      <color theme="9"/>
      <name val="Calibri"/>
      <family val="2"/>
    </font>
    <font>
      <b/>
      <sz val="9"/>
      <color theme="9"/>
      <name val="Calibri"/>
      <family val="2"/>
    </font>
    <font>
      <sz val="10"/>
      <color theme="3"/>
      <name val="Cambria"/>
      <family val="1"/>
    </font>
    <font>
      <b/>
      <sz val="10"/>
      <color theme="3"/>
      <name val="Cambria"/>
      <family val="1"/>
    </font>
    <font>
      <sz val="10"/>
      <color theme="3"/>
      <name val="Calibri"/>
      <family val="2"/>
    </font>
    <font>
      <b/>
      <sz val="10"/>
      <color theme="3"/>
      <name val="Calibri"/>
      <family val="2"/>
    </font>
    <font>
      <b/>
      <i/>
      <sz val="10"/>
      <color theme="3"/>
      <name val="Calibri"/>
      <family val="2"/>
    </font>
    <font>
      <i/>
      <sz val="9"/>
      <color theme="3"/>
      <name val="Calibri"/>
      <family val="2"/>
    </font>
    <font>
      <b/>
      <sz val="9"/>
      <color theme="3"/>
      <name val="Helvetica"/>
      <family val="2"/>
    </font>
    <font>
      <i/>
      <sz val="9"/>
      <color theme="3"/>
      <name val="Cambria"/>
      <family val="1"/>
    </font>
    <font>
      <sz val="9"/>
      <color theme="3"/>
      <name val="Microsoft Sans Serif"/>
      <family val="2"/>
    </font>
    <font>
      <b/>
      <sz val="9"/>
      <color theme="3"/>
      <name val="Microsoft Sans Serif"/>
      <family val="2"/>
    </font>
    <font>
      <sz val="9"/>
      <color theme="3"/>
      <name val="Calibri"/>
      <family val="2"/>
    </font>
    <font>
      <b/>
      <sz val="9"/>
      <color theme="9"/>
      <name val="Microsoft Sans Serif"/>
      <family val="2"/>
    </font>
    <font>
      <sz val="9"/>
      <color rgb="FF0070C0"/>
      <name val="Calibri"/>
      <family val="2"/>
    </font>
    <font>
      <b/>
      <i/>
      <sz val="9"/>
      <color theme="5" tint="-0.2499700039625167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theme="3"/>
        <bgColor indexed="64"/>
      </patternFill>
    </fill>
    <fill>
      <patternFill patternType="solid">
        <fgColor indexed="22"/>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0" fillId="19" borderId="1" applyNumberFormat="0" applyFont="0" applyAlignment="0" applyProtection="0"/>
    <xf numFmtId="0" fontId="56" fillId="20" borderId="2" applyNumberFormat="0" applyAlignment="0" applyProtection="0"/>
    <xf numFmtId="0" fontId="57"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2" applyNumberFormat="0" applyAlignment="0" applyProtection="0"/>
    <xf numFmtId="0" fontId="61" fillId="30" borderId="3" applyNumberFormat="0" applyAlignment="0" applyProtection="0"/>
    <xf numFmtId="0" fontId="62" fillId="0" borderId="4" applyNumberFormat="0" applyFill="0" applyAlignment="0" applyProtection="0"/>
    <xf numFmtId="0" fontId="63" fillId="31" borderId="0" applyNumberFormat="0" applyBorder="0" applyAlignment="0" applyProtection="0"/>
    <xf numFmtId="0" fontId="5" fillId="0" borderId="0">
      <alignment/>
      <protection/>
    </xf>
    <xf numFmtId="9" fontId="0"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69"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100">
    <xf numFmtId="0" fontId="0" fillId="0" borderId="0" xfId="0" applyAlignment="1">
      <alignment/>
    </xf>
    <xf numFmtId="0" fontId="24" fillId="0" borderId="0" xfId="0" applyFont="1" applyAlignment="1" applyProtection="1">
      <alignment/>
      <protection/>
    </xf>
    <xf numFmtId="0" fontId="25" fillId="0" borderId="0" xfId="0" applyFont="1" applyAlignment="1" applyProtection="1">
      <alignment/>
      <protection/>
    </xf>
    <xf numFmtId="0" fontId="26" fillId="32" borderId="10" xfId="0" applyFont="1" applyFill="1" applyBorder="1" applyAlignment="1" applyProtection="1">
      <alignment/>
      <protection/>
    </xf>
    <xf numFmtId="0" fontId="26" fillId="32" borderId="0" xfId="0" applyFont="1" applyFill="1" applyBorder="1" applyAlignment="1" applyProtection="1">
      <alignment/>
      <protection/>
    </xf>
    <xf numFmtId="0" fontId="26" fillId="0" borderId="0" xfId="0" applyFont="1" applyAlignment="1" applyProtection="1">
      <alignment/>
      <protection/>
    </xf>
    <xf numFmtId="0" fontId="27" fillId="0" borderId="0" xfId="0" applyFont="1" applyAlignment="1" applyProtection="1">
      <alignment/>
      <protection/>
    </xf>
    <xf numFmtId="3" fontId="26" fillId="0" borderId="0" xfId="0" applyNumberFormat="1" applyFont="1" applyBorder="1" applyAlignment="1" applyProtection="1">
      <alignment/>
      <protection/>
    </xf>
    <xf numFmtId="3" fontId="26" fillId="32" borderId="11" xfId="0" applyNumberFormat="1" applyFont="1" applyFill="1" applyBorder="1" applyAlignment="1" applyProtection="1">
      <alignment/>
      <protection/>
    </xf>
    <xf numFmtId="3" fontId="28" fillId="32" borderId="11" xfId="0" applyNumberFormat="1" applyFont="1" applyFill="1" applyBorder="1" applyAlignment="1" applyProtection="1">
      <alignment/>
      <protection/>
    </xf>
    <xf numFmtId="3" fontId="28" fillId="0" borderId="0" xfId="0" applyNumberFormat="1" applyFont="1" applyAlignment="1" applyProtection="1">
      <alignment/>
      <protection/>
    </xf>
    <xf numFmtId="0" fontId="26" fillId="0" borderId="12" xfId="0" applyFont="1" applyBorder="1" applyAlignment="1" applyProtection="1">
      <alignment/>
      <protection/>
    </xf>
    <xf numFmtId="3" fontId="28" fillId="0" borderId="0" xfId="0" applyNumberFormat="1" applyFont="1" applyAlignment="1" applyProtection="1">
      <alignment wrapText="1"/>
      <protection/>
    </xf>
    <xf numFmtId="3" fontId="26" fillId="0" borderId="0" xfId="0" applyNumberFormat="1" applyFont="1" applyAlignment="1" applyProtection="1">
      <alignment/>
      <protection/>
    </xf>
    <xf numFmtId="0" fontId="26" fillId="0" borderId="0" xfId="0" applyFont="1" applyBorder="1" applyAlignment="1" applyProtection="1">
      <alignment/>
      <protection/>
    </xf>
    <xf numFmtId="3" fontId="28" fillId="0" borderId="0" xfId="0" applyNumberFormat="1" applyFont="1" applyBorder="1" applyAlignment="1" applyProtection="1">
      <alignment/>
      <protection/>
    </xf>
    <xf numFmtId="0" fontId="4" fillId="0" borderId="0" xfId="0" applyFont="1" applyAlignment="1" applyProtection="1">
      <alignment/>
      <protection/>
    </xf>
    <xf numFmtId="3" fontId="29" fillId="0" borderId="13" xfId="0" applyNumberFormat="1" applyFont="1" applyBorder="1" applyAlignment="1" applyProtection="1">
      <alignment horizontal="center" wrapText="1"/>
      <protection/>
    </xf>
    <xf numFmtId="0" fontId="4" fillId="0" borderId="14" xfId="0" applyFont="1" applyBorder="1" applyAlignment="1" applyProtection="1" quotePrefix="1">
      <alignment/>
      <protection/>
    </xf>
    <xf numFmtId="3" fontId="29" fillId="0" borderId="0" xfId="0" applyNumberFormat="1" applyFont="1" applyBorder="1" applyAlignment="1" applyProtection="1">
      <alignment/>
      <protection/>
    </xf>
    <xf numFmtId="0" fontId="4" fillId="0" borderId="0" xfId="0" applyFont="1" applyBorder="1" applyAlignment="1" applyProtection="1" quotePrefix="1">
      <alignment/>
      <protection/>
    </xf>
    <xf numFmtId="0" fontId="4" fillId="0" borderId="11" xfId="0" applyFont="1" applyBorder="1" applyAlignment="1" applyProtection="1" quotePrefix="1">
      <alignment/>
      <protection/>
    </xf>
    <xf numFmtId="0" fontId="4" fillId="0" borderId="15" xfId="0" applyFont="1" applyBorder="1" applyAlignment="1" applyProtection="1">
      <alignment/>
      <protection/>
    </xf>
    <xf numFmtId="0" fontId="4" fillId="0" borderId="16" xfId="0" applyFont="1" applyBorder="1" applyAlignment="1" applyProtection="1">
      <alignment/>
      <protection/>
    </xf>
    <xf numFmtId="3" fontId="4" fillId="0" borderId="0" xfId="0" applyNumberFormat="1" applyFont="1" applyBorder="1" applyAlignment="1" applyProtection="1">
      <alignment horizontal="center"/>
      <protection/>
    </xf>
    <xf numFmtId="3" fontId="4" fillId="0" borderId="11" xfId="0" applyNumberFormat="1" applyFont="1" applyBorder="1" applyAlignment="1" applyProtection="1">
      <alignment horizontal="center"/>
      <protection/>
    </xf>
    <xf numFmtId="3" fontId="30" fillId="0" borderId="0" xfId="0" applyNumberFormat="1" applyFont="1" applyBorder="1" applyAlignment="1" applyProtection="1">
      <alignment horizontal="center" wrapText="1"/>
      <protection/>
    </xf>
    <xf numFmtId="3" fontId="28" fillId="0" borderId="0" xfId="0" applyNumberFormat="1" applyFont="1" applyBorder="1" applyAlignment="1" applyProtection="1">
      <alignment wrapText="1"/>
      <protection/>
    </xf>
    <xf numFmtId="3" fontId="28" fillId="32" borderId="0" xfId="0" applyNumberFormat="1" applyFont="1" applyFill="1" applyBorder="1" applyAlignment="1" applyProtection="1">
      <alignment/>
      <protection/>
    </xf>
    <xf numFmtId="3" fontId="29" fillId="0" borderId="17" xfId="0" applyNumberFormat="1" applyFont="1" applyBorder="1" applyAlignment="1" applyProtection="1">
      <alignment horizontal="center" wrapText="1"/>
      <protection/>
    </xf>
    <xf numFmtId="3" fontId="29" fillId="0" borderId="0" xfId="0" applyNumberFormat="1" applyFont="1" applyBorder="1" applyAlignment="1" applyProtection="1">
      <alignment horizontal="center"/>
      <protection/>
    </xf>
    <xf numFmtId="3" fontId="29" fillId="0" borderId="18" xfId="0" applyNumberFormat="1" applyFont="1" applyBorder="1" applyAlignment="1" applyProtection="1">
      <alignment horizontal="center"/>
      <protection/>
    </xf>
    <xf numFmtId="3" fontId="29" fillId="0" borderId="11" xfId="0" applyNumberFormat="1" applyFont="1" applyBorder="1" applyAlignment="1" applyProtection="1">
      <alignment horizontal="center"/>
      <protection/>
    </xf>
    <xf numFmtId="3" fontId="29" fillId="0" borderId="19" xfId="0" applyNumberFormat="1" applyFont="1" applyBorder="1" applyAlignment="1" applyProtection="1">
      <alignment horizontal="center"/>
      <protection/>
    </xf>
    <xf numFmtId="3" fontId="26" fillId="32" borderId="0" xfId="0" applyNumberFormat="1" applyFont="1" applyFill="1" applyBorder="1" applyAlignment="1" applyProtection="1">
      <alignment/>
      <protection/>
    </xf>
    <xf numFmtId="3" fontId="4" fillId="0" borderId="13" xfId="0" applyNumberFormat="1" applyFont="1" applyBorder="1" applyAlignment="1" applyProtection="1">
      <alignment horizontal="center" wrapText="1"/>
      <protection/>
    </xf>
    <xf numFmtId="3" fontId="4" fillId="0" borderId="10" xfId="0" applyNumberFormat="1" applyFont="1" applyBorder="1" applyAlignment="1" applyProtection="1">
      <alignment horizontal="center"/>
      <protection/>
    </xf>
    <xf numFmtId="3" fontId="71" fillId="0" borderId="0" xfId="0" applyNumberFormat="1" applyFont="1" applyBorder="1" applyAlignment="1" applyProtection="1">
      <alignment horizontal="center"/>
      <protection/>
    </xf>
    <xf numFmtId="3" fontId="32" fillId="0" borderId="0" xfId="0" applyNumberFormat="1" applyFont="1" applyFill="1" applyBorder="1" applyAlignment="1">
      <alignment horizontal="center" vertical="center" wrapText="1"/>
    </xf>
    <xf numFmtId="3" fontId="33" fillId="0" borderId="0" xfId="0" applyNumberFormat="1" applyFont="1" applyFill="1" applyBorder="1" applyAlignment="1">
      <alignment horizontal="center" vertical="center" wrapText="1"/>
    </xf>
    <xf numFmtId="0" fontId="4" fillId="0" borderId="16" xfId="0" applyFont="1" applyBorder="1" applyAlignment="1" applyProtection="1" quotePrefix="1">
      <alignment/>
      <protection/>
    </xf>
    <xf numFmtId="0" fontId="26" fillId="0" borderId="0" xfId="0" applyFont="1" applyFill="1" applyBorder="1" applyAlignment="1" applyProtection="1">
      <alignment/>
      <protection/>
    </xf>
    <xf numFmtId="0" fontId="24" fillId="0" borderId="0" xfId="0" applyFont="1" applyFill="1" applyBorder="1" applyAlignment="1" applyProtection="1">
      <alignment/>
      <protection/>
    </xf>
    <xf numFmtId="0" fontId="4" fillId="0" borderId="0" xfId="0" applyFont="1" applyFill="1" applyBorder="1" applyAlignment="1" applyProtection="1">
      <alignment/>
      <protection/>
    </xf>
    <xf numFmtId="3" fontId="26" fillId="0" borderId="0" xfId="0" applyNumberFormat="1" applyFont="1" applyFill="1" applyBorder="1" applyAlignment="1" applyProtection="1">
      <alignment/>
      <protection/>
    </xf>
    <xf numFmtId="3" fontId="30" fillId="0" borderId="0" xfId="0" applyNumberFormat="1" applyFont="1" applyFill="1" applyBorder="1" applyAlignment="1" applyProtection="1">
      <alignment horizontal="left" wrapText="1"/>
      <protection/>
    </xf>
    <xf numFmtId="3" fontId="30" fillId="0" borderId="0" xfId="0" applyNumberFormat="1" applyFont="1" applyFill="1" applyBorder="1" applyAlignment="1" applyProtection="1">
      <alignment horizontal="center" wrapText="1"/>
      <protection/>
    </xf>
    <xf numFmtId="3" fontId="4" fillId="0" borderId="0" xfId="0" applyNumberFormat="1" applyFont="1" applyFill="1" applyBorder="1" applyAlignment="1" applyProtection="1">
      <alignment horizontal="center"/>
      <protection/>
    </xf>
    <xf numFmtId="0" fontId="72" fillId="33" borderId="20" xfId="0" applyFont="1" applyFill="1" applyBorder="1" applyAlignment="1" applyProtection="1">
      <alignment/>
      <protection/>
    </xf>
    <xf numFmtId="0" fontId="73" fillId="33" borderId="20" xfId="0" applyFont="1" applyFill="1" applyBorder="1" applyAlignment="1" applyProtection="1">
      <alignment/>
      <protection/>
    </xf>
    <xf numFmtId="0" fontId="67" fillId="27" borderId="17" xfId="0" applyFont="1" applyFill="1" applyBorder="1" applyAlignment="1" applyProtection="1">
      <alignment/>
      <protection locked="0"/>
    </xf>
    <xf numFmtId="166" fontId="74" fillId="27" borderId="0" xfId="0" applyNumberFormat="1" applyFont="1" applyFill="1" applyAlignment="1">
      <alignment/>
    </xf>
    <xf numFmtId="3" fontId="74" fillId="27" borderId="0" xfId="0" applyNumberFormat="1" applyFont="1" applyFill="1" applyAlignment="1">
      <alignment/>
    </xf>
    <xf numFmtId="3" fontId="74" fillId="27" borderId="0" xfId="0" applyNumberFormat="1" applyFont="1" applyFill="1" applyAlignment="1">
      <alignment horizontal="center"/>
    </xf>
    <xf numFmtId="3" fontId="75" fillId="27" borderId="0" xfId="0" applyNumberFormat="1" applyFont="1" applyFill="1" applyAlignment="1">
      <alignment horizontal="center"/>
    </xf>
    <xf numFmtId="3" fontId="67" fillId="0" borderId="0" xfId="0" applyNumberFormat="1" applyFont="1" applyAlignment="1">
      <alignment/>
    </xf>
    <xf numFmtId="3" fontId="76" fillId="0" borderId="0" xfId="0" applyNumberFormat="1" applyFont="1" applyAlignment="1">
      <alignment/>
    </xf>
    <xf numFmtId="3" fontId="77" fillId="0" borderId="0" xfId="0" applyNumberFormat="1" applyFont="1" applyAlignment="1">
      <alignment/>
    </xf>
    <xf numFmtId="3" fontId="76" fillId="0" borderId="0" xfId="0" applyNumberFormat="1" applyFont="1" applyFill="1" applyBorder="1" applyAlignment="1">
      <alignment/>
    </xf>
    <xf numFmtId="3" fontId="76" fillId="0" borderId="11" xfId="0" applyNumberFormat="1" applyFont="1" applyBorder="1" applyAlignment="1">
      <alignment/>
    </xf>
    <xf numFmtId="3" fontId="77" fillId="0" borderId="11" xfId="0" applyNumberFormat="1" applyFont="1" applyBorder="1" applyAlignment="1">
      <alignment/>
    </xf>
    <xf numFmtId="3" fontId="78" fillId="0" borderId="11" xfId="0" applyNumberFormat="1" applyFont="1" applyBorder="1" applyAlignment="1">
      <alignment/>
    </xf>
    <xf numFmtId="3" fontId="78" fillId="0" borderId="0" xfId="0" applyNumberFormat="1" applyFont="1" applyFill="1" applyBorder="1" applyAlignment="1">
      <alignment/>
    </xf>
    <xf numFmtId="3" fontId="77" fillId="0" borderId="11" xfId="0" applyNumberFormat="1" applyFont="1" applyBorder="1" applyAlignment="1">
      <alignment wrapText="1"/>
    </xf>
    <xf numFmtId="3" fontId="76" fillId="0" borderId="11" xfId="0" applyNumberFormat="1" applyFont="1" applyBorder="1" applyAlignment="1">
      <alignment horizontal="center" vertical="center" wrapText="1"/>
    </xf>
    <xf numFmtId="3" fontId="77" fillId="0" borderId="11" xfId="0" applyNumberFormat="1" applyFont="1" applyBorder="1" applyAlignment="1">
      <alignment horizontal="center" wrapText="1"/>
    </xf>
    <xf numFmtId="3" fontId="77" fillId="0" borderId="11" xfId="0" applyNumberFormat="1" applyFont="1" applyBorder="1" applyAlignment="1">
      <alignment horizontal="center" vertical="center" wrapText="1"/>
    </xf>
    <xf numFmtId="3" fontId="78" fillId="34" borderId="0" xfId="0" applyNumberFormat="1" applyFont="1" applyFill="1" applyAlignment="1">
      <alignment wrapText="1"/>
    </xf>
    <xf numFmtId="3" fontId="76" fillId="0" borderId="0" xfId="0" applyNumberFormat="1" applyFont="1" applyFill="1" applyBorder="1" applyAlignment="1">
      <alignment horizontal="center" vertical="center" wrapText="1"/>
    </xf>
    <xf numFmtId="3" fontId="79" fillId="0" borderId="0" xfId="0" applyNumberFormat="1" applyFont="1" applyFill="1" applyBorder="1" applyAlignment="1">
      <alignment horizontal="center" vertical="center" wrapText="1"/>
    </xf>
    <xf numFmtId="3" fontId="80" fillId="0" borderId="21" xfId="50" applyNumberFormat="1" applyFont="1" applyBorder="1" applyAlignment="1">
      <alignment horizontal="right"/>
      <protection/>
    </xf>
    <xf numFmtId="3" fontId="80" fillId="0" borderId="21" xfId="50" applyNumberFormat="1" applyFont="1" applyBorder="1" applyAlignment="1">
      <alignment horizontal="left"/>
      <protection/>
    </xf>
    <xf numFmtId="3" fontId="74" fillId="34" borderId="0" xfId="0" applyNumberFormat="1" applyFont="1" applyFill="1" applyAlignment="1">
      <alignment horizontal="center"/>
    </xf>
    <xf numFmtId="3" fontId="74" fillId="0" borderId="0" xfId="0" applyNumberFormat="1" applyFont="1" applyFill="1" applyBorder="1" applyAlignment="1">
      <alignment horizontal="center"/>
    </xf>
    <xf numFmtId="3" fontId="81" fillId="0" borderId="0" xfId="0" applyNumberFormat="1" applyFont="1" applyFill="1" applyBorder="1" applyAlignment="1">
      <alignment horizontal="center"/>
    </xf>
    <xf numFmtId="166" fontId="74" fillId="0" borderId="0" xfId="0" applyNumberFormat="1" applyFont="1" applyAlignment="1">
      <alignment/>
    </xf>
    <xf numFmtId="3" fontId="74" fillId="0" borderId="0" xfId="0" applyNumberFormat="1" applyFont="1" applyAlignment="1">
      <alignment/>
    </xf>
    <xf numFmtId="3" fontId="74" fillId="0" borderId="0" xfId="0" applyNumberFormat="1" applyFont="1" applyAlignment="1">
      <alignment horizontal="center"/>
    </xf>
    <xf numFmtId="3" fontId="75" fillId="0" borderId="0" xfId="0" applyNumberFormat="1" applyFont="1" applyAlignment="1">
      <alignment horizontal="center"/>
    </xf>
    <xf numFmtId="166" fontId="74" fillId="0" borderId="0" xfId="0" applyNumberFormat="1" applyFont="1" applyFill="1" applyBorder="1" applyAlignment="1">
      <alignment/>
    </xf>
    <xf numFmtId="3" fontId="74" fillId="0" borderId="0" xfId="0" applyNumberFormat="1" applyFont="1" applyFill="1" applyBorder="1" applyAlignment="1">
      <alignment/>
    </xf>
    <xf numFmtId="3" fontId="75" fillId="0" borderId="0" xfId="0" applyNumberFormat="1" applyFont="1" applyFill="1" applyBorder="1" applyAlignment="1">
      <alignment horizontal="center"/>
    </xf>
    <xf numFmtId="0" fontId="82" fillId="0" borderId="0" xfId="0" applyFont="1" applyAlignment="1">
      <alignment/>
    </xf>
    <xf numFmtId="0" fontId="83" fillId="0" borderId="0" xfId="0" applyFont="1" applyAlignment="1">
      <alignment horizontal="center"/>
    </xf>
    <xf numFmtId="3" fontId="76" fillId="0" borderId="0" xfId="0" applyNumberFormat="1" applyFont="1" applyBorder="1" applyAlignment="1">
      <alignment horizontal="center" vertical="center" wrapText="1"/>
    </xf>
    <xf numFmtId="0" fontId="82" fillId="0" borderId="0" xfId="0" applyFont="1" applyBorder="1" applyAlignment="1">
      <alignment/>
    </xf>
    <xf numFmtId="0" fontId="84" fillId="0" borderId="0" xfId="0" applyFont="1" applyBorder="1" applyAlignment="1" applyProtection="1">
      <alignment/>
      <protection/>
    </xf>
    <xf numFmtId="0" fontId="85" fillId="0" borderId="0" xfId="0" applyFont="1" applyAlignment="1">
      <alignment horizontal="center"/>
    </xf>
    <xf numFmtId="3" fontId="86" fillId="0" borderId="0" xfId="0" applyNumberFormat="1" applyFont="1" applyBorder="1" applyAlignment="1" applyProtection="1">
      <alignment horizontal="center"/>
      <protection/>
    </xf>
    <xf numFmtId="3" fontId="86" fillId="0" borderId="11" xfId="0" applyNumberFormat="1" applyFont="1" applyBorder="1" applyAlignment="1" applyProtection="1">
      <alignment horizontal="center"/>
      <protection/>
    </xf>
    <xf numFmtId="3" fontId="86" fillId="0" borderId="10" xfId="0" applyNumberFormat="1" applyFont="1" applyBorder="1" applyAlignment="1" applyProtection="1">
      <alignment horizontal="center" vertical="center" wrapText="1"/>
      <protection/>
    </xf>
    <xf numFmtId="0" fontId="86" fillId="0" borderId="11" xfId="0" applyFont="1" applyBorder="1" applyAlignment="1">
      <alignment horizontal="center" vertical="center" wrapText="1"/>
    </xf>
    <xf numFmtId="3" fontId="4" fillId="0" borderId="0" xfId="0" applyNumberFormat="1" applyFont="1" applyBorder="1" applyAlignment="1" applyProtection="1">
      <alignment horizontal="center" vertical="center" wrapText="1"/>
      <protection/>
    </xf>
    <xf numFmtId="0" fontId="4" fillId="0" borderId="0" xfId="0" applyFont="1" applyBorder="1" applyAlignment="1">
      <alignment horizontal="center" vertical="center" wrapText="1"/>
    </xf>
    <xf numFmtId="3" fontId="33" fillId="0" borderId="0" xfId="0" applyNumberFormat="1" applyFont="1" applyBorder="1" applyAlignment="1" applyProtection="1">
      <alignment horizontal="center" vertical="center" wrapText="1"/>
      <protection/>
    </xf>
    <xf numFmtId="0" fontId="33" fillId="0" borderId="0" xfId="0" applyFont="1" applyBorder="1" applyAlignment="1">
      <alignment horizontal="center" vertical="center" wrapText="1"/>
    </xf>
    <xf numFmtId="3" fontId="87" fillId="0" borderId="0" xfId="0" applyNumberFormat="1" applyFont="1" applyBorder="1" applyAlignment="1" applyProtection="1">
      <alignment horizontal="center" wrapText="1"/>
      <protection/>
    </xf>
    <xf numFmtId="0" fontId="71" fillId="0" borderId="0" xfId="0" applyFont="1" applyBorder="1" applyAlignment="1">
      <alignment horizontal="center" wrapText="1"/>
    </xf>
    <xf numFmtId="3" fontId="4" fillId="0" borderId="10" xfId="0" applyNumberFormat="1" applyFont="1" applyBorder="1" applyAlignment="1" applyProtection="1">
      <alignment horizontal="center" vertical="center" wrapText="1"/>
      <protection/>
    </xf>
    <xf numFmtId="0" fontId="4" fillId="0" borderId="11" xfId="0" applyFont="1" applyBorder="1" applyAlignment="1">
      <alignment horizontal="center" vertical="center" wrapText="1"/>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_NPIKost"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561975</xdr:colOff>
      <xdr:row>3</xdr:row>
      <xdr:rowOff>28575</xdr:rowOff>
    </xdr:from>
    <xdr:to>
      <xdr:col>13</xdr:col>
      <xdr:colOff>409575</xdr:colOff>
      <xdr:row>15</xdr:row>
      <xdr:rowOff>38100</xdr:rowOff>
    </xdr:to>
    <xdr:sp>
      <xdr:nvSpPr>
        <xdr:cNvPr id="1" name="textruta 1"/>
        <xdr:cNvSpPr txBox="1">
          <a:spLocks noChangeArrowheads="1"/>
        </xdr:cNvSpPr>
      </xdr:nvSpPr>
      <xdr:spPr>
        <a:xfrm>
          <a:off x="9153525" y="514350"/>
          <a:ext cx="5381625" cy="200025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000" b="0" i="0" u="sng" baseline="0">
              <a:solidFill>
                <a:srgbClr val="003366"/>
              </a:solidFill>
              <a:latin typeface="Calibri"/>
              <a:ea typeface="Calibri"/>
              <a:cs typeface="Calibri"/>
            </a:rPr>
            <a:t>Inkomst efter grundavdrag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Inkomsterna i tabellen avser inkomster efter grundavdrag. Grundavdraget är olika i olika inkomstklasser.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En</a:t>
          </a:r>
          <a:r>
            <a:rPr lang="en-US" cap="none" sz="1000" b="0" i="0" u="none" baseline="0">
              <a:solidFill>
                <a:srgbClr val="000000"/>
              </a:solidFill>
              <a:latin typeface="Calibri"/>
              <a:ea typeface="Calibri"/>
              <a:cs typeface="Calibri"/>
            </a:rPr>
            <a:t> inkomst på 200 000 kronor i tabellen motsvar en bruttoinkomst på ca 236 000 kronor, dvs ett grundavdrag på 36 000 kronor. För de högre inkomsterna i tabellen är grundavdraget mindre än hälften så stort.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Grundavdraget för personer över 64 år är betydligt högre vid motsvarande inkomster, detta som en kompensation för att pensionsinkomster inte omfattas av jobbskatteavdrag. Inkomsten på 200 000 kr i tabellen för de som är 65 år och äldre motsvarar därför en betydligt högre bruttoinkomst än motsvarande inkomstnivå för yngre personer, omkring 300 000 kr för inkomster 2023. Tabellen (utjämningsår 2023) bygger dock på inkomster avseende år 2021.</a:t>
          </a:r>
          <a:r>
            <a:rPr lang="en-US" cap="none" sz="1000" b="0" i="0" u="none" baseline="0">
              <a:solidFill>
                <a:srgbClr val="000000"/>
              </a:solidFill>
              <a:latin typeface="Calibri"/>
              <a:ea typeface="Calibri"/>
              <a:cs typeface="Calibri"/>
            </a:rPr>
            <a:t>
</a:t>
          </a:r>
        </a:p>
      </xdr:txBody>
    </xdr:sp>
    <xdr:clientData/>
  </xdr:twoCellAnchor>
  <xdr:twoCellAnchor>
    <xdr:from>
      <xdr:col>6</xdr:col>
      <xdr:colOff>104775</xdr:colOff>
      <xdr:row>19</xdr:row>
      <xdr:rowOff>104775</xdr:rowOff>
    </xdr:from>
    <xdr:to>
      <xdr:col>15</xdr:col>
      <xdr:colOff>504825</xdr:colOff>
      <xdr:row>33</xdr:row>
      <xdr:rowOff>104775</xdr:rowOff>
    </xdr:to>
    <xdr:sp>
      <xdr:nvSpPr>
        <xdr:cNvPr id="2" name="textruta 2"/>
        <xdr:cNvSpPr txBox="1">
          <a:spLocks noChangeArrowheads="1"/>
        </xdr:cNvSpPr>
      </xdr:nvSpPr>
      <xdr:spPr>
        <a:xfrm>
          <a:off x="7000875" y="3171825"/>
          <a:ext cx="8239125" cy="213360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000" b="0" i="0" u="sng" baseline="0">
              <a:solidFill>
                <a:srgbClr val="003366"/>
              </a:solidFill>
              <a:latin typeface="Calibri"/>
              <a:ea typeface="Calibri"/>
              <a:cs typeface="Calibri"/>
            </a:rPr>
            <a:t>Olika kostnadsutjämning beroende på inkomst
</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Som tabellen visar blir utfallet i kostnadsutjämningen olika beroende på den tillagda personens</a:t>
          </a:r>
          <a:r>
            <a:rPr lang="en-US" cap="none" sz="1000" b="0" i="0" u="none" baseline="0">
              <a:solidFill>
                <a:srgbClr val="000000"/>
              </a:solidFill>
              <a:latin typeface="Calibri"/>
              <a:ea typeface="Calibri"/>
              <a:cs typeface="Calibri"/>
            </a:rPr>
            <a:t> inkomst, jämför t.ex. de båda inkomsterna för de i gruppen 19-49 år. I hälso- och sjukvårdsmodellen delas befolkningen i vissa åldersgrupper in i "hög" respektive "låg" inkomst (hushållens inkomst, inklusive kapitlinkomst, jämfört med medianinkomsten). Normkostnaden skiljer sig åt mellan dessa.  De inkomster som denna beräkning använder (en högre och en lägre inkomst per åldersgrupp) har formellt inget med denna indelning att göra,  utan används här bara för att symbolisera en invånare i gruppen "låg" eller gruppen "hög" inkomst. Inkomstutjämning och skatteintäkter är dock direkt proportionella mot inkomsten. 
</a:t>
          </a:r>
          <a:r>
            <a:rPr lang="en-US" cap="none" sz="1000" b="0" i="0" u="none" baseline="0">
              <a:solidFill>
                <a:srgbClr val="0066CC"/>
              </a:solidFill>
              <a:latin typeface="Calibri"/>
              <a:ea typeface="Calibri"/>
              <a:cs typeface="Calibri"/>
            </a:rPr>
            <a:t>I modellen ingår även avdrag/tillägg i hälso- och sjukvårdsmodellen beroende på om en person 80+ är ensamstående eller sammanboende.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Även i åldersgrupperna 0-18 år används hög respektive låg inkomst som fördelningsgrund. Detta på basis av hushållets inkomst. I denna beräkning antas dock fördelningen mellan dessa två vara densamma som den faktiska fördelningen i regionen. En ny invånare i någon av dessa åldrar delas i denna beräkning således upp i dessa två grupper. Skatter och inkomstutjämning räknar dock utifrån en inkomst på 0 kronor.  </a:t>
          </a:r>
        </a:p>
      </xdr:txBody>
    </xdr:sp>
    <xdr:clientData/>
  </xdr:twoCellAnchor>
  <xdr:twoCellAnchor>
    <xdr:from>
      <xdr:col>6</xdr:col>
      <xdr:colOff>47625</xdr:colOff>
      <xdr:row>35</xdr:row>
      <xdr:rowOff>38100</xdr:rowOff>
    </xdr:from>
    <xdr:to>
      <xdr:col>11</xdr:col>
      <xdr:colOff>1066800</xdr:colOff>
      <xdr:row>48</xdr:row>
      <xdr:rowOff>28575</xdr:rowOff>
    </xdr:to>
    <xdr:sp>
      <xdr:nvSpPr>
        <xdr:cNvPr id="3" name="textruta 4"/>
        <xdr:cNvSpPr txBox="1">
          <a:spLocks noChangeArrowheads="1"/>
        </xdr:cNvSpPr>
      </xdr:nvSpPr>
      <xdr:spPr>
        <a:xfrm>
          <a:off x="6943725" y="5543550"/>
          <a:ext cx="5762625" cy="2019300"/>
        </a:xfrm>
        <a:prstGeom prst="rect">
          <a:avLst/>
        </a:prstGeom>
        <a:solidFill>
          <a:srgbClr val="FFFFFF"/>
        </a:solidFill>
        <a:ln w="9525" cmpd="sng">
          <a:solidFill>
            <a:srgbClr val="1F497D"/>
          </a:solidFill>
          <a:headEnd type="none"/>
          <a:tailEnd type="none"/>
        </a:ln>
      </xdr:spPr>
      <xdr:txBody>
        <a:bodyPr vertOverflow="clip" wrap="square"/>
        <a:p>
          <a:pPr algn="l">
            <a:defRPr/>
          </a:pPr>
          <a:r>
            <a:rPr lang="en-US" cap="none" sz="1000" b="0" i="0" u="sng" baseline="0">
              <a:solidFill>
                <a:srgbClr val="003366"/>
              </a:solidFill>
              <a:latin typeface="Calibri"/>
              <a:ea typeface="Calibri"/>
              <a:cs typeface="Calibri"/>
            </a:rPr>
            <a:t>Eftersläpningsersättning ingår inte
</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 modellen för befolkningsförändringar finns en kompensation för s.k eftersläpningsersättning. Regioner med en snabb befolkningstillväxt kan få en särskild ersättning om b</a:t>
          </a:r>
          <a:r>
            <a:rPr lang="en-US" cap="none" sz="1000" b="0" i="0" u="none" baseline="0">
              <a:solidFill>
                <a:srgbClr val="000000"/>
              </a:solidFill>
              <a:latin typeface="Calibri"/>
              <a:ea typeface="Calibri"/>
              <a:cs typeface="Calibri"/>
            </a:rPr>
            <a:t>efolkningstillväxten överstiger två olika gränsvärden. Ersättningen betalas ut på basis av det antal personer som tillväxten </a:t>
          </a:r>
          <a:r>
            <a:rPr lang="en-US" cap="none" sz="1000" b="0" i="0" u="sng" baseline="0">
              <a:solidFill>
                <a:srgbClr val="000000"/>
              </a:solidFill>
              <a:latin typeface="Calibri"/>
              <a:ea typeface="Calibri"/>
              <a:cs typeface="Calibri"/>
            </a:rPr>
            <a:t>över</a:t>
          </a:r>
          <a:r>
            <a:rPr lang="en-US" cap="none" sz="1000" b="0" i="0" u="none" baseline="0">
              <a:solidFill>
                <a:srgbClr val="000000"/>
              </a:solidFill>
              <a:latin typeface="Calibri"/>
              <a:ea typeface="Calibri"/>
              <a:cs typeface="Calibri"/>
            </a:rPr>
            <a:t> det ena gränsvärdet motsvarar.  Ersättningen skall motsvara vad dessa individer skulle generera i intäkter i form av skatter och bidrag om dessa hade bott i kommunen året innan. Ersättningen är således olika per region , men motsvarar i genomsnitt ca 29 000 kronor per person som kompenseras. Utjämningsår 2023 fick 1 region denna ersättning. Ersättningen bygger dock på befolkningen 1/11 året innan utjämningsåret, inte på befolkningen 31/12 två år innan utjämningsåret.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94"/>
  <sheetViews>
    <sheetView showGridLines="0" showRowColHeaders="0" tabSelected="1" zoomScale="130" zoomScaleNormal="130" zoomScalePageLayoutView="0" workbookViewId="0" topLeftCell="A1">
      <selection activeCell="C1" sqref="C1"/>
    </sheetView>
  </sheetViews>
  <sheetFormatPr defaultColWidth="9.140625" defaultRowHeight="12.75"/>
  <cols>
    <col min="1" max="1" width="30.140625" style="5" customWidth="1"/>
    <col min="2" max="2" width="12.57421875" style="5" customWidth="1"/>
    <col min="3" max="3" width="16.00390625" style="5" customWidth="1"/>
    <col min="4" max="4" width="15.421875" style="5" customWidth="1"/>
    <col min="5" max="5" width="15.8515625" style="5" customWidth="1"/>
    <col min="6" max="6" width="13.421875" style="5" customWidth="1"/>
    <col min="7" max="7" width="14.421875" style="5" customWidth="1"/>
    <col min="8" max="8" width="11.00390625" style="5" customWidth="1"/>
    <col min="9" max="9" width="12.7109375" style="5" customWidth="1"/>
    <col min="10" max="10" width="12.421875" style="5" bestFit="1" customWidth="1"/>
    <col min="11" max="11" width="20.57421875" style="5" customWidth="1"/>
    <col min="12" max="12" width="28.140625" style="5" customWidth="1"/>
    <col min="13" max="14" width="9.140625" style="5" customWidth="1"/>
    <col min="15" max="15" width="8.00390625" style="5" hidden="1" customWidth="1"/>
    <col min="16" max="16" width="11.421875" style="5" customWidth="1"/>
    <col min="17" max="16384" width="9.140625" style="5" customWidth="1"/>
  </cols>
  <sheetData>
    <row r="1" spans="1:10" ht="15" customHeight="1">
      <c r="A1" s="1" t="s">
        <v>260</v>
      </c>
      <c r="B1" s="48" t="s">
        <v>226</v>
      </c>
      <c r="C1" s="50" t="s">
        <v>23</v>
      </c>
      <c r="D1" s="2"/>
      <c r="E1" s="48" t="s">
        <v>238</v>
      </c>
      <c r="F1" s="49"/>
      <c r="G1" s="3"/>
      <c r="H1" s="3"/>
      <c r="I1" s="3"/>
      <c r="J1" s="4"/>
    </row>
    <row r="2" spans="1:10" ht="11.25">
      <c r="A2" s="6"/>
      <c r="B2" s="6"/>
      <c r="C2" s="6"/>
      <c r="E2" s="4"/>
      <c r="F2" s="4"/>
      <c r="H2" s="4"/>
      <c r="I2" s="4"/>
      <c r="J2" s="4"/>
    </row>
    <row r="3" spans="1:19" ht="12">
      <c r="A3" s="16" t="s">
        <v>258</v>
      </c>
      <c r="B3" s="7"/>
      <c r="C3" s="7"/>
      <c r="E3" s="8"/>
      <c r="F3" s="8"/>
      <c r="G3" s="9"/>
      <c r="H3" s="8"/>
      <c r="I3" s="34"/>
      <c r="J3" s="28"/>
      <c r="K3" s="15"/>
      <c r="L3" s="10"/>
      <c r="M3" s="10"/>
      <c r="N3" s="10"/>
      <c r="O3" s="10"/>
      <c r="P3" s="10"/>
      <c r="Q3" s="10"/>
      <c r="R3" s="10"/>
      <c r="S3" s="10"/>
    </row>
    <row r="4" spans="1:19" ht="24.75" customHeight="1">
      <c r="A4" s="11"/>
      <c r="B4" s="35" t="s">
        <v>203</v>
      </c>
      <c r="C4" s="35" t="s">
        <v>202</v>
      </c>
      <c r="D4" s="17" t="s">
        <v>207</v>
      </c>
      <c r="E4" s="35" t="s">
        <v>205</v>
      </c>
      <c r="F4" s="35" t="s">
        <v>206</v>
      </c>
      <c r="G4" s="35" t="s">
        <v>204</v>
      </c>
      <c r="H4" s="29" t="s">
        <v>0</v>
      </c>
      <c r="K4" s="26"/>
      <c r="L4" s="27"/>
      <c r="M4" s="12"/>
      <c r="N4" s="12"/>
      <c r="O4" s="12"/>
      <c r="P4" s="12"/>
      <c r="Q4" s="12"/>
      <c r="R4" s="12"/>
      <c r="S4" s="12"/>
    </row>
    <row r="5" spans="1:20" ht="12">
      <c r="A5" s="5" t="s">
        <v>247</v>
      </c>
      <c r="B5" s="24">
        <f>VLOOKUP($C$1,'1. 0 år'!$B$4:$T$25,2,0)</f>
        <v>0</v>
      </c>
      <c r="C5" s="24">
        <f>VLOOKUP($C$1,'1. 0 år'!$B$4:$T$25,3,0)</f>
        <v>29826.679682016373</v>
      </c>
      <c r="D5" s="30">
        <f>VLOOKUP($C$1,'1. 0 år'!$B$4:$T$25,4,0)</f>
        <v>29826.679682016373</v>
      </c>
      <c r="E5" s="24">
        <f>VLOOKUP($C$1,'1. 0 år'!$B$4:$T$25,7,0)</f>
        <v>46161.40662248315</v>
      </c>
      <c r="F5" s="24">
        <f>VLOOKUP($C$1,'1. 0 år'!$B$4:$T$25,6,0)</f>
        <v>0</v>
      </c>
      <c r="G5" s="24">
        <f>VLOOKUP($C$1,'1. 0 år'!$B$4:$T$25,5,0)</f>
        <v>426.8182919523998</v>
      </c>
      <c r="H5" s="31">
        <f>VLOOKUP($C$1,'1. 0 år'!$B$4:$T$25,8,0)</f>
        <v>76414.90459645192</v>
      </c>
      <c r="K5" s="19"/>
      <c r="L5" s="7"/>
      <c r="M5" s="13"/>
      <c r="N5" s="13"/>
      <c r="O5" s="5" t="s">
        <v>89</v>
      </c>
      <c r="P5" s="13"/>
      <c r="Q5" s="13"/>
      <c r="R5" s="13"/>
      <c r="S5" s="13"/>
      <c r="T5" s="13"/>
    </row>
    <row r="6" spans="1:19" ht="12">
      <c r="A6" s="18" t="s">
        <v>248</v>
      </c>
      <c r="B6" s="24">
        <f>VLOOKUP($C$1,'2. 1-5 år'!$B$4:$S$26,2,0)</f>
        <v>0</v>
      </c>
      <c r="C6" s="24">
        <f>VLOOKUP($C$1,'2. 1-5 år'!$B$4:$S$26,3,0)</f>
        <v>29826.679682016373</v>
      </c>
      <c r="D6" s="30">
        <f>VLOOKUP($C$1,'2. 1-5 år'!$B$4:$S$26,4,0)</f>
        <v>29826.679682016373</v>
      </c>
      <c r="E6" s="24">
        <f>VLOOKUP($C$1,'2. 1-5 år'!$B$4:$S$26,7,0)</f>
        <v>-4419.511129043574</v>
      </c>
      <c r="F6" s="24">
        <f>VLOOKUP($C$1,'2. 1-5 år'!$B$4:$S$26,6,0)</f>
        <v>0</v>
      </c>
      <c r="G6" s="24">
        <f>VLOOKUP($C$1,'2. 1-5 år'!$B$4:$S$26,5,0)</f>
        <v>426.8475515075054</v>
      </c>
      <c r="H6" s="31">
        <f>VLOOKUP($C$1,'2. 1-5 år'!$B$4:$S$26,8,0)</f>
        <v>25834.016104480303</v>
      </c>
      <c r="K6" s="19"/>
      <c r="L6" s="7"/>
      <c r="M6" s="13"/>
      <c r="N6" s="13"/>
      <c r="O6" s="5" t="s">
        <v>90</v>
      </c>
      <c r="P6" s="13"/>
      <c r="Q6" s="13"/>
      <c r="R6" s="13"/>
      <c r="S6" s="13"/>
    </row>
    <row r="7" spans="1:19" ht="12">
      <c r="A7" s="18" t="s">
        <v>249</v>
      </c>
      <c r="B7" s="24">
        <f>VLOOKUP($C$1,'3. 6–18 år'!$B$4:$S$26,2,0)</f>
        <v>0</v>
      </c>
      <c r="C7" s="24">
        <f>VLOOKUP($C$1,'3. 6–18 år'!$B$4:$S$26,3,0)</f>
        <v>29826.679682016373</v>
      </c>
      <c r="D7" s="30">
        <f>VLOOKUP($C$1,'3. 6–18 år'!$B$4:$S$26,4,0)</f>
        <v>29826.679682016373</v>
      </c>
      <c r="E7" s="24">
        <f>VLOOKUP($C$1,'3. 6–18 år'!$B$4:$S$26,7,0)</f>
        <v>-9736.907855125064</v>
      </c>
      <c r="F7" s="24">
        <f>VLOOKUP($C$1,'3. 6–18 år'!$B$4:$S$26,6,0)</f>
        <v>0</v>
      </c>
      <c r="G7" s="24">
        <f>VLOOKUP($C$1,'3. 6–18 år'!$B$4:$S$26,5,0)</f>
        <v>425.86847864783124</v>
      </c>
      <c r="H7" s="31">
        <f>VLOOKUP($C$1,'3. 6–18 år'!$B$4:$S$26,8,0)</f>
        <v>20515.64030553914</v>
      </c>
      <c r="K7" s="19"/>
      <c r="L7" s="7"/>
      <c r="M7" s="13"/>
      <c r="N7" s="13"/>
      <c r="O7" s="5" t="s">
        <v>50</v>
      </c>
      <c r="P7" s="13"/>
      <c r="Q7" s="13"/>
      <c r="R7" s="13"/>
      <c r="S7" s="13"/>
    </row>
    <row r="8" spans="1:19" ht="12">
      <c r="A8" s="18" t="s">
        <v>246</v>
      </c>
      <c r="B8" s="24">
        <f>VLOOKUP($C$1,'4. 19–49 år inkomst låg'!$B$4:$S$26,2,0)</f>
        <v>17565.000000000004</v>
      </c>
      <c r="C8" s="24">
        <f>VLOOKUP($C$1,'4. 19–49 år inkomst låg'!$B$4:$S$26,3,0)</f>
        <v>14916.679682731628</v>
      </c>
      <c r="D8" s="30">
        <f>VLOOKUP($C$1,'4. 19–49 år inkomst låg'!$B$4:$S$26,4,0)</f>
        <v>32481.679682731632</v>
      </c>
      <c r="E8" s="24">
        <f>VLOOKUP($C$1,'4. 19–49 år inkomst låg'!$B$4:$S$26,7,0)</f>
        <v>6434.578204772671</v>
      </c>
      <c r="F8" s="24">
        <f>VLOOKUP($C$1,'4. 19–49 år inkomst låg'!$B$4:$S$26,6,0)</f>
        <v>0</v>
      </c>
      <c r="G8" s="24">
        <f>VLOOKUP($C$1,'4. 19–49 år inkomst låg'!$B$4:$S$26,5,0)</f>
        <v>426.8182919523998</v>
      </c>
      <c r="H8" s="31">
        <f>VLOOKUP($C$1,'4. 19–49 år inkomst låg'!$B$4:$S$26,8,0)</f>
        <v>39343.0761794567</v>
      </c>
      <c r="K8" s="19"/>
      <c r="L8" s="7"/>
      <c r="M8" s="13"/>
      <c r="N8" s="13"/>
      <c r="O8" s="5" t="s">
        <v>41</v>
      </c>
      <c r="P8" s="13"/>
      <c r="Q8" s="13"/>
      <c r="R8" s="13"/>
      <c r="S8" s="13"/>
    </row>
    <row r="9" spans="1:19" ht="12">
      <c r="A9" s="18" t="s">
        <v>241</v>
      </c>
      <c r="B9" s="24">
        <f>VLOOKUP($C$1,'5. 19–49 år inkomst hög'!$B$4:$S$26,2,0)</f>
        <v>58550</v>
      </c>
      <c r="C9" s="24">
        <f>VLOOKUP($C$1,'5. 19–49 år inkomst hög'!$B$4:$S$26,3,0)</f>
        <v>-19873.320318460464</v>
      </c>
      <c r="D9" s="30">
        <f>VLOOKUP($C$1,'5. 19–49 år inkomst hög'!$B$4:$S$26,4,0)</f>
        <v>38676.679681539536</v>
      </c>
      <c r="E9" s="24">
        <f>VLOOKUP($C$1,'5. 19–49 år inkomst hög'!$B$4:$S$26,7,0)</f>
        <v>-2144.598979544633</v>
      </c>
      <c r="F9" s="24">
        <f>VLOOKUP($C$1,'5. 19–49 år inkomst hög'!$B$4:$S$26,6,0)</f>
        <v>0</v>
      </c>
      <c r="G9" s="24">
        <f>VLOOKUP($C$1,'5. 19–49 år inkomst hög'!$B$4:$S$26,5,0)</f>
        <v>426.8475515075054</v>
      </c>
      <c r="H9" s="31">
        <f>VLOOKUP($C$1,'5. 19–49 år inkomst hög'!$B$4:$S$26,8,0)</f>
        <v>36958.92825350241</v>
      </c>
      <c r="K9" s="19"/>
      <c r="L9" s="7"/>
      <c r="M9" s="13"/>
      <c r="N9" s="13"/>
      <c r="O9" s="5" t="s">
        <v>132</v>
      </c>
      <c r="P9" s="13"/>
      <c r="Q9" s="13"/>
      <c r="R9" s="13"/>
      <c r="S9" s="13"/>
    </row>
    <row r="10" spans="1:19" ht="12">
      <c r="A10" s="18" t="s">
        <v>242</v>
      </c>
      <c r="B10" s="24">
        <f>VLOOKUP($C$1,'6. 50–69 år inkomst låg'!$B$4:$S$27,2,0)</f>
        <v>23420</v>
      </c>
      <c r="C10" s="24">
        <f>VLOOKUP($C$1,'6. 50–69 år inkomst låg'!$B$4:$S$27,3,0)</f>
        <v>9946.679684400558</v>
      </c>
      <c r="D10" s="30">
        <f>VLOOKUP($C$1,'6. 50–69 år inkomst låg'!$B$4:$S$27,4,0)</f>
        <v>33366.67968440056</v>
      </c>
      <c r="E10" s="24">
        <f>VLOOKUP($C$1,'6. 50–69 år inkomst låg'!$B$4:$S$27,7,0)</f>
        <v>26835.586670540062</v>
      </c>
      <c r="F10" s="24">
        <f>VLOOKUP($C$1,'6. 50–69 år inkomst låg'!$B$4:$S$27,6,0)</f>
        <v>0</v>
      </c>
      <c r="G10" s="24">
        <f>VLOOKUP($C$1,'6. 50–69 år inkomst låg'!$B$4:$S$27,5,0)</f>
        <v>426.8182919523998</v>
      </c>
      <c r="H10" s="31">
        <f>VLOOKUP($C$1,'6. 50–69 år inkomst låg'!$B$4:$S$27,8,0)</f>
        <v>60629.08464689302</v>
      </c>
      <c r="K10" s="19"/>
      <c r="L10" s="7"/>
      <c r="M10" s="13"/>
      <c r="N10" s="13"/>
      <c r="O10" s="5" t="s">
        <v>175</v>
      </c>
      <c r="P10" s="13"/>
      <c r="Q10" s="13"/>
      <c r="R10" s="13"/>
      <c r="S10" s="13"/>
    </row>
    <row r="11" spans="1:19" ht="12">
      <c r="A11" s="18" t="s">
        <v>243</v>
      </c>
      <c r="B11" s="24">
        <f>VLOOKUP($C$1,'7. 50–69 år inkomst hög'!$B$4:$S$26,2,0)</f>
        <v>93680</v>
      </c>
      <c r="C11" s="24">
        <f>VLOOKUP($C$1,'7. 50–69 år inkomst hög'!$B$4:$S$26,3,0)</f>
        <v>-49693.32031702995</v>
      </c>
      <c r="D11" s="30">
        <f>VLOOKUP($C$1,'7. 50–69 år inkomst hög'!$B$4:$S$26,4,0)</f>
        <v>43986.67968297005</v>
      </c>
      <c r="E11" s="24">
        <f>VLOOKUP($C$1,'7. 50–69 år inkomst hög'!$B$4:$S$26,7,0)</f>
        <v>9350.012714373646</v>
      </c>
      <c r="F11" s="24">
        <f>VLOOKUP($C$1,'7. 50–69 år inkomst hög'!$B$4:$S$26,6,0)</f>
        <v>0</v>
      </c>
      <c r="G11" s="24">
        <f>VLOOKUP($C$1,'7. 50–69 år inkomst hög'!$B$4:$S$26,5,0)</f>
        <v>426.8182919523998</v>
      </c>
      <c r="H11" s="31">
        <f>VLOOKUP($C$1,'7. 50–69 år inkomst hög'!$B$4:$S$26,8,0)</f>
        <v>53763.51068929609</v>
      </c>
      <c r="K11" s="19"/>
      <c r="L11" s="7"/>
      <c r="M11" s="13"/>
      <c r="N11" s="13"/>
      <c r="O11" s="5" t="s">
        <v>176</v>
      </c>
      <c r="P11" s="13"/>
      <c r="Q11" s="13"/>
      <c r="R11" s="13"/>
      <c r="S11" s="13"/>
    </row>
    <row r="12" spans="1:19" ht="12">
      <c r="A12" s="18" t="s">
        <v>244</v>
      </c>
      <c r="B12" s="24">
        <f>VLOOKUP($C$1,'8. 70–79 år inkomst låg'!$B$4:$S$26,2,0)</f>
        <v>11710</v>
      </c>
      <c r="C12" s="24">
        <f>VLOOKUP($C$1,'8. 70–79 år inkomst låg'!$B$4:$S$26,3,0)</f>
        <v>19886.6796810627</v>
      </c>
      <c r="D12" s="30">
        <f>VLOOKUP($C$1,'8. 70–79 år inkomst låg'!$B$4:$S$26,4,0)</f>
        <v>31596.6796810627</v>
      </c>
      <c r="E12" s="24">
        <f>VLOOKUP($C$1,'8. 70–79 år inkomst låg'!$B$4:$S$26,7,0)</f>
        <v>44776.11479364698</v>
      </c>
      <c r="F12" s="24">
        <f>VLOOKUP($C$1,'8. 70–79 år inkomst låg'!$B$4:$S$26,6,0)</f>
        <v>0</v>
      </c>
      <c r="G12" s="24">
        <f>VLOOKUP($C$1,'8. 70–79 år inkomst låg'!$B$4:$S$26,5,0)</f>
        <v>426.8182919523998</v>
      </c>
      <c r="H12" s="31">
        <f>VLOOKUP($C$1,'8. 70–79 år inkomst låg'!$B$4:$S$26,8,0)</f>
        <v>76799.61276666207</v>
      </c>
      <c r="K12" s="19"/>
      <c r="L12" s="7"/>
      <c r="M12" s="13"/>
      <c r="N12" s="13"/>
      <c r="O12" s="5" t="s">
        <v>121</v>
      </c>
      <c r="P12" s="13"/>
      <c r="Q12" s="13"/>
      <c r="R12" s="13"/>
      <c r="S12" s="13"/>
    </row>
    <row r="13" spans="1:19" ht="12">
      <c r="A13" s="18" t="s">
        <v>245</v>
      </c>
      <c r="B13" s="24">
        <f>VLOOKUP($C$1,'9. 70–79 år inkomst hög'!$B$4:$S$26,2,0)</f>
        <v>35130.00000000001</v>
      </c>
      <c r="C13" s="24">
        <f>VLOOKUP($C$1,'9. 70–79 år inkomst hög'!$B$4:$S$26,3,0)</f>
        <v>6.679683446884155</v>
      </c>
      <c r="D13" s="30">
        <f>VLOOKUP($C$1,'9. 70–79 år inkomst hög'!$B$4:$S$26,4,0)</f>
        <v>35136.67968344689</v>
      </c>
      <c r="E13" s="24">
        <f>VLOOKUP($C$1,'9. 70–79 år inkomst hög'!$B$4:$S$26,7,0)</f>
        <v>35778.7034098102</v>
      </c>
      <c r="F13" s="24">
        <f>VLOOKUP($C$1,'9. 70–79 år inkomst hög'!$B$4:$S$26,6,0)</f>
        <v>0</v>
      </c>
      <c r="G13" s="24">
        <f>VLOOKUP($C$1,'9. 70–79 år inkomst hög'!$B$4:$S$26,5,0)</f>
        <v>426.8182919523998</v>
      </c>
      <c r="H13" s="31">
        <f>VLOOKUP($C$1,'9. 70–79 år inkomst hög'!$B$4:$S$26,8,0)</f>
        <v>71342.20138520948</v>
      </c>
      <c r="K13" s="19"/>
      <c r="L13" s="7"/>
      <c r="M13" s="13"/>
      <c r="N13" s="13"/>
      <c r="O13" s="5" t="s">
        <v>128</v>
      </c>
      <c r="P13" s="13"/>
      <c r="Q13" s="13"/>
      <c r="R13" s="13"/>
      <c r="S13" s="13"/>
    </row>
    <row r="14" spans="1:19" ht="12">
      <c r="A14" s="20" t="s">
        <v>250</v>
      </c>
      <c r="B14" s="24">
        <f>VLOOKUP($C$1,'10. 80-89 år ink 200 tkr'!$B$4:$S$27,2,0)</f>
        <v>23420</v>
      </c>
      <c r="C14" s="24">
        <f>VLOOKUP($C$1,'10. 80-89 år ink 200 tkr'!$B$4:$S$27,3,0)</f>
        <v>9946.679684400558</v>
      </c>
      <c r="D14" s="30">
        <f>VLOOKUP($C$1,'10. 80-89 år ink 200 tkr'!$B$4:$S$27,4,0)</f>
        <v>33366.67968440056</v>
      </c>
      <c r="E14" s="24">
        <f>VLOOKUP($C$1,'10. 80-89 år ink 200 tkr'!$B$4:$S$27,7,0)</f>
        <v>64085.270729470605</v>
      </c>
      <c r="F14" s="24">
        <f>VLOOKUP($C$1,'10. 80-89 år ink 200 tkr'!$B$4:$S$27,6,0)</f>
        <v>0</v>
      </c>
      <c r="G14" s="24">
        <f>VLOOKUP($C$1,'10. 80-89 år ink 200 tkr'!$B$4:$S$27,5,0)</f>
        <v>426.76264671832365</v>
      </c>
      <c r="H14" s="31">
        <f>VLOOKUP($C$1,'10. 80-89 år ink 200 tkr'!$B$4:$S$27,8,0)</f>
        <v>97878.71306058948</v>
      </c>
      <c r="K14" s="19"/>
      <c r="L14" s="7"/>
      <c r="M14" s="13"/>
      <c r="N14" s="13"/>
      <c r="O14" s="13" t="s">
        <v>138</v>
      </c>
      <c r="P14" s="13"/>
      <c r="Q14" s="13"/>
      <c r="R14" s="13"/>
      <c r="S14" s="13"/>
    </row>
    <row r="15" spans="1:19" ht="12">
      <c r="A15" s="21" t="s">
        <v>251</v>
      </c>
      <c r="B15" s="25">
        <f>VLOOKUP($C$1,'11. 90+ år  ink 200 tkr'!$B$4:$S$26,2,0)</f>
        <v>23420</v>
      </c>
      <c r="C15" s="25">
        <f>VLOOKUP($C$1,'11. 90+ år  ink 200 tkr'!$B$4:$S$26,3,0)</f>
        <v>9946.679684400558</v>
      </c>
      <c r="D15" s="32">
        <f>VLOOKUP($C$1,'11. 90+ år  ink 200 tkr'!$B$4:$S$26,4,0)</f>
        <v>33366.67968440056</v>
      </c>
      <c r="E15" s="25">
        <f>VLOOKUP($C$1,'11. 90+ år  ink 200 tkr'!$B$4:$S$26,7,0)</f>
        <v>70185.90934345516</v>
      </c>
      <c r="F15" s="25">
        <f>VLOOKUP($C$1,'11. 90+ år  ink 200 tkr'!$B$4:$S$26,6,0)</f>
        <v>0</v>
      </c>
      <c r="G15" s="25">
        <f>VLOOKUP($C$1,'11. 90+ år  ink 200 tkr'!$B$4:$S$26,5,0)</f>
        <v>426.76264671832365</v>
      </c>
      <c r="H15" s="33">
        <f>VLOOKUP($C$1,'11. 90+ år  ink 200 tkr'!$B$4:$S$26,8,0)</f>
        <v>103979.35167457405</v>
      </c>
      <c r="K15" s="19"/>
      <c r="L15" s="7"/>
      <c r="M15" s="13"/>
      <c r="N15" s="13"/>
      <c r="O15" s="5" t="s">
        <v>91</v>
      </c>
      <c r="P15" s="13"/>
      <c r="Q15" s="13"/>
      <c r="R15" s="13"/>
      <c r="S15" s="13"/>
    </row>
    <row r="16" spans="1:19" ht="12">
      <c r="A16" s="20"/>
      <c r="B16" s="24"/>
      <c r="C16" s="24"/>
      <c r="D16" s="30"/>
      <c r="E16" s="24"/>
      <c r="F16" s="24"/>
      <c r="G16" s="24"/>
      <c r="H16" s="30"/>
      <c r="K16" s="19"/>
      <c r="L16" s="7"/>
      <c r="M16" s="13"/>
      <c r="N16" s="13"/>
      <c r="P16" s="13"/>
      <c r="Q16" s="13"/>
      <c r="R16" s="13"/>
      <c r="S16" s="13"/>
    </row>
    <row r="17" spans="1:15" ht="11.25">
      <c r="A17" s="14"/>
      <c r="B17" s="14"/>
      <c r="C17" s="14"/>
      <c r="D17" s="14"/>
      <c r="E17" s="14"/>
      <c r="F17" s="14"/>
      <c r="G17" s="14"/>
      <c r="H17" s="14"/>
      <c r="J17" s="14"/>
      <c r="K17" s="14"/>
      <c r="O17" s="5" t="s">
        <v>163</v>
      </c>
    </row>
    <row r="18" spans="2:15" ht="11.25">
      <c r="B18" s="14"/>
      <c r="O18" s="5" t="s">
        <v>68</v>
      </c>
    </row>
    <row r="19" spans="1:15" ht="12">
      <c r="A19" s="16" t="s">
        <v>259</v>
      </c>
      <c r="B19" s="15"/>
      <c r="O19" s="5" t="s">
        <v>177</v>
      </c>
    </row>
    <row r="20" spans="1:15" ht="12" customHeight="1">
      <c r="A20" s="22"/>
      <c r="B20" s="98" t="s">
        <v>240</v>
      </c>
      <c r="C20" s="98" t="s">
        <v>201</v>
      </c>
      <c r="D20" s="98" t="s">
        <v>239</v>
      </c>
      <c r="E20" s="90" t="s">
        <v>252</v>
      </c>
      <c r="F20" s="92"/>
      <c r="G20" s="92"/>
      <c r="H20" s="92"/>
      <c r="I20" s="92"/>
      <c r="J20" s="92"/>
      <c r="K20" s="94"/>
      <c r="L20" s="96"/>
      <c r="O20" s="5" t="s">
        <v>92</v>
      </c>
    </row>
    <row r="21" spans="1:15" ht="12.75" customHeight="1">
      <c r="A21" s="23"/>
      <c r="B21" s="99"/>
      <c r="C21" s="99"/>
      <c r="D21" s="99" t="s">
        <v>200</v>
      </c>
      <c r="E21" s="91"/>
      <c r="F21" s="93"/>
      <c r="G21" s="93"/>
      <c r="H21" s="93"/>
      <c r="I21" s="93"/>
      <c r="J21" s="93"/>
      <c r="K21" s="95"/>
      <c r="L21" s="97"/>
      <c r="O21" s="5" t="s">
        <v>147</v>
      </c>
    </row>
    <row r="22" spans="1:15" ht="11.25" customHeight="1">
      <c r="A22" s="18" t="str">
        <f>A5</f>
        <v>0 år, ink. 0 kr</v>
      </c>
      <c r="B22" s="36">
        <f>VLOOKUP($C$1,'1. 0 år'!$B$4:$T$25,10,0)</f>
        <v>34686.323090118465</v>
      </c>
      <c r="C22" s="36">
        <f>VLOOKUP($C$1,'1. 0 år'!$B$4:$T$25,11,0)</f>
        <v>-536.5960159584702</v>
      </c>
      <c r="D22" s="36">
        <f>VLOOKUP($C$1,'1. 0 år'!$B$4:$T$25,12,0)</f>
        <v>12011.679548323154</v>
      </c>
      <c r="E22" s="88"/>
      <c r="F22" s="24"/>
      <c r="G22" s="24"/>
      <c r="H22" s="24"/>
      <c r="I22" s="24"/>
      <c r="J22" s="24"/>
      <c r="K22" s="24"/>
      <c r="L22" s="37"/>
      <c r="O22" s="5" t="s">
        <v>56</v>
      </c>
    </row>
    <row r="23" spans="1:15" ht="12">
      <c r="A23" s="18" t="str">
        <f aca="true" t="shared" si="0" ref="A23:A32">A6</f>
        <v>1-5 år, ink. 0 kr</v>
      </c>
      <c r="B23" s="24">
        <f>VLOOKUP($C$1,'2. 1-5 år'!$B$4:$S$26,10,0)</f>
        <v>-15894.594661408259</v>
      </c>
      <c r="C23" s="24">
        <f>VLOOKUP($C$1,'2. 1-5 år'!$B$4:$S$26,11,0)</f>
        <v>-536.5960159584702</v>
      </c>
      <c r="D23" s="24">
        <f>VLOOKUP($C$1,'2. 1-5 år'!$B$4:$S$26,12,0)</f>
        <v>12011.679548323154</v>
      </c>
      <c r="E23" s="88"/>
      <c r="F23" s="24"/>
      <c r="G23" s="24"/>
      <c r="H23" s="24"/>
      <c r="I23" s="24"/>
      <c r="J23" s="24"/>
      <c r="K23" s="24"/>
      <c r="L23" s="37"/>
      <c r="O23" s="5" t="s">
        <v>139</v>
      </c>
    </row>
    <row r="24" spans="1:15" ht="12">
      <c r="A24" s="18" t="str">
        <f t="shared" si="0"/>
        <v>6-18 år, ink. 0 kr</v>
      </c>
      <c r="B24" s="24">
        <f>VLOOKUP($C$1,'3. 6–18 år'!$B$4:$S$26,10,0)</f>
        <v>-21211.991387489747</v>
      </c>
      <c r="C24" s="24">
        <f>VLOOKUP($C$1,'3. 6–18 år'!$B$4:$S$26,11,0)</f>
        <v>-536.5960159584702</v>
      </c>
      <c r="D24" s="24">
        <f>VLOOKUP($C$1,'3. 6–18 år'!$B$4:$S$26,12,0)</f>
        <v>12011.679548323154</v>
      </c>
      <c r="E24" s="88"/>
      <c r="F24" s="24"/>
      <c r="G24" s="24"/>
      <c r="H24" s="24"/>
      <c r="I24" s="24"/>
      <c r="J24" s="24"/>
      <c r="K24" s="24"/>
      <c r="L24" s="37"/>
      <c r="O24" s="5" t="s">
        <v>93</v>
      </c>
    </row>
    <row r="25" spans="1:15" ht="12">
      <c r="A25" s="18" t="str">
        <f t="shared" si="0"/>
        <v>19-49 år ink. 150 000 kr</v>
      </c>
      <c r="B25" s="24">
        <f>VLOOKUP($C$1,'4. 19–49 år inkomst låg'!$B$4:$S$26,10,0)</f>
        <v>-5040.505327592014</v>
      </c>
      <c r="C25" s="24">
        <f>VLOOKUP($C$1,'4. 19–49 år inkomst låg'!$B$4:$S$26,11,0)</f>
        <v>-536.5960159584702</v>
      </c>
      <c r="D25" s="24">
        <f>VLOOKUP($C$1,'4. 19–49 år inkomst låg'!$B$4:$S$26,12,0)</f>
        <v>12011.679548323154</v>
      </c>
      <c r="E25" s="88"/>
      <c r="F25" s="24"/>
      <c r="G25" s="24"/>
      <c r="H25" s="24"/>
      <c r="I25" s="24"/>
      <c r="J25" s="24"/>
      <c r="K25" s="24"/>
      <c r="L25" s="37"/>
      <c r="O25" s="5" t="s">
        <v>1</v>
      </c>
    </row>
    <row r="26" spans="1:15" ht="12">
      <c r="A26" s="18" t="str">
        <f t="shared" si="0"/>
        <v>19-49 år ink.  500 000 kr</v>
      </c>
      <c r="B26" s="24">
        <f>VLOOKUP($C$1,'5. 19–49 år inkomst hög'!$B$4:$S$26,10,0)</f>
        <v>-13619.682511909317</v>
      </c>
      <c r="C26" s="24">
        <f>VLOOKUP($C$1,'5. 19–49 år inkomst hög'!$B$4:$S$26,11,0)</f>
        <v>-536.5960159584702</v>
      </c>
      <c r="D26" s="24">
        <f>VLOOKUP($C$1,'5. 19–49 år inkomst hög'!$B$4:$S$26,12,0)</f>
        <v>12011.679548323154</v>
      </c>
      <c r="E26" s="88"/>
      <c r="F26" s="24"/>
      <c r="G26" s="24"/>
      <c r="H26" s="24"/>
      <c r="I26" s="24"/>
      <c r="J26" s="24"/>
      <c r="K26" s="24"/>
      <c r="L26" s="37"/>
      <c r="O26" s="5" t="s">
        <v>31</v>
      </c>
    </row>
    <row r="27" spans="1:15" ht="12">
      <c r="A27" s="18" t="str">
        <f t="shared" si="0"/>
        <v>50-69 år ink. 200 000 kr</v>
      </c>
      <c r="B27" s="24">
        <f>VLOOKUP($C$1,'6. 50–69 år inkomst låg'!$B$4:$S$27,10,0)</f>
        <v>15360.50313817538</v>
      </c>
      <c r="C27" s="24">
        <f>VLOOKUP($C$1,'6. 50–69 år inkomst låg'!$B$4:$S$27,11,0)</f>
        <v>-536.5960159584702</v>
      </c>
      <c r="D27" s="24">
        <f>VLOOKUP($C$1,'6. 50–69 år inkomst låg'!$B$4:$S$27,12,0)</f>
        <v>12011.679548323154</v>
      </c>
      <c r="E27" s="88"/>
      <c r="F27" s="24"/>
      <c r="G27" s="24"/>
      <c r="H27" s="24"/>
      <c r="I27" s="24"/>
      <c r="J27" s="24"/>
      <c r="K27" s="24"/>
      <c r="L27" s="37"/>
      <c r="O27" s="5" t="s">
        <v>69</v>
      </c>
    </row>
    <row r="28" spans="1:15" ht="12">
      <c r="A28" s="18" t="str">
        <f t="shared" si="0"/>
        <v>50-69 år ink. 800 000 kr</v>
      </c>
      <c r="B28" s="24">
        <f>VLOOKUP($C$1,'7. 50–69 år inkomst hög'!$B$4:$S$26,10,0)</f>
        <v>-2125.070817991038</v>
      </c>
      <c r="C28" s="24">
        <f>VLOOKUP($C$1,'7. 50–69 år inkomst hög'!$B$4:$S$26,11,0)</f>
        <v>-536.5960159584702</v>
      </c>
      <c r="D28" s="24">
        <f>VLOOKUP($C$1,'7. 50–69 år inkomst hög'!$B$4:$S$26,12,0)</f>
        <v>12011.679548323154</v>
      </c>
      <c r="E28" s="88"/>
      <c r="F28" s="24"/>
      <c r="G28" s="24"/>
      <c r="H28" s="24"/>
      <c r="I28" s="24"/>
      <c r="J28" s="24"/>
      <c r="K28" s="24"/>
      <c r="L28" s="37"/>
      <c r="O28" s="13" t="s">
        <v>158</v>
      </c>
    </row>
    <row r="29" spans="1:15" ht="12">
      <c r="A29" s="18" t="str">
        <f t="shared" si="0"/>
        <v>70-79 år ink. 100 000 kr</v>
      </c>
      <c r="B29" s="24">
        <f>VLOOKUP($C$1,'8. 70–79 år inkomst låg'!$B$4:$S$26,10,0)</f>
        <v>33301.031261282296</v>
      </c>
      <c r="C29" s="24">
        <f>VLOOKUP($C$1,'8. 70–79 år inkomst låg'!$B$4:$S$26,11,0)</f>
        <v>-536.5960159584702</v>
      </c>
      <c r="D29" s="24">
        <f>VLOOKUP($C$1,'8. 70–79 år inkomst låg'!$B$4:$S$26,12,0)</f>
        <v>12011.679548323154</v>
      </c>
      <c r="E29" s="88"/>
      <c r="F29" s="24"/>
      <c r="G29" s="24"/>
      <c r="H29" s="24"/>
      <c r="I29" s="24"/>
      <c r="J29" s="24"/>
      <c r="K29" s="24"/>
      <c r="L29" s="37"/>
      <c r="O29" s="5" t="s">
        <v>70</v>
      </c>
    </row>
    <row r="30" spans="1:15" ht="12">
      <c r="A30" s="18" t="str">
        <f t="shared" si="0"/>
        <v>70-79 år ink. 300 000 kr</v>
      </c>
      <c r="B30" s="24">
        <f>VLOOKUP($C$1,'9. 70–79 år inkomst hög'!$B$4:$S$26,10,0)</f>
        <v>24303.619877445515</v>
      </c>
      <c r="C30" s="24">
        <f>VLOOKUP($C$1,'9. 70–79 år inkomst hög'!$B$4:$S$26,11,0)</f>
        <v>-536.5960159584702</v>
      </c>
      <c r="D30" s="24">
        <f>VLOOKUP($C$1,'9. 70–79 år inkomst hög'!$B$4:$S$26,12,0)</f>
        <v>12011.679548323154</v>
      </c>
      <c r="E30" s="88"/>
      <c r="F30" s="24"/>
      <c r="G30" s="24"/>
      <c r="H30" s="24"/>
      <c r="I30" s="24"/>
      <c r="J30" s="24"/>
      <c r="K30" s="24"/>
      <c r="L30" s="37"/>
      <c r="O30" s="5" t="s">
        <v>71</v>
      </c>
    </row>
    <row r="31" spans="1:15" ht="12">
      <c r="A31" s="18" t="str">
        <f t="shared" si="0"/>
        <v>80-89 år ensamstående ink. 200 000 kr</v>
      </c>
      <c r="B31" s="24">
        <f>VLOOKUP($C$1,'10. 80-89 år ink 200 tkr'!$B$4:$S$27,10,0)</f>
        <v>52610.18719710592</v>
      </c>
      <c r="C31" s="24">
        <f>VLOOKUP($C$1,'10. 80-89 år ink 200 tkr'!$B$4:$S$27,11,0)</f>
        <v>-536.5960159584702</v>
      </c>
      <c r="D31" s="24">
        <f>VLOOKUP($C$1,'10. 80-89 år ink 200 tkr'!$B$4:$S$27,12,0)</f>
        <v>12011.679548323154</v>
      </c>
      <c r="E31" s="88">
        <f>VLOOKUP($C$1,'Specifika tillägg'!B4:D24,2,0)</f>
        <v>-2460.595969854512</v>
      </c>
      <c r="F31" s="24"/>
      <c r="G31" s="24"/>
      <c r="H31" s="24"/>
      <c r="I31" s="24"/>
      <c r="J31" s="24"/>
      <c r="K31" s="24"/>
      <c r="L31" s="37"/>
      <c r="O31" s="5" t="s">
        <v>94</v>
      </c>
    </row>
    <row r="32" spans="1:15" ht="12">
      <c r="A32" s="40" t="str">
        <f t="shared" si="0"/>
        <v>90+ år ensamstående ink. 200 000 kr</v>
      </c>
      <c r="B32" s="25">
        <f>VLOOKUP($C$1,'11. 90+ år  ink 200 tkr'!$B$4:$S$26,10,0)</f>
        <v>58710.825811090486</v>
      </c>
      <c r="C32" s="25">
        <f>VLOOKUP($C$1,'11. 90+ år  ink 200 tkr'!$B$4:$S$26,11,0)</f>
        <v>-536.5960159584702</v>
      </c>
      <c r="D32" s="25">
        <f>VLOOKUP($C$1,'11. 90+ år  ink 200 tkr'!$B$4:$S$26,12,0)</f>
        <v>12011.679548323154</v>
      </c>
      <c r="E32" s="89">
        <f>VLOOKUP($C$1,'Specifika tillägg'!B4:D24,3,0)</f>
        <v>6398.15669653775</v>
      </c>
      <c r="F32" s="24"/>
      <c r="G32" s="24"/>
      <c r="H32" s="24"/>
      <c r="I32" s="24"/>
      <c r="J32" s="24"/>
      <c r="K32" s="24"/>
      <c r="L32" s="37"/>
      <c r="O32" s="13" t="s">
        <v>2</v>
      </c>
    </row>
    <row r="33" spans="1:15" ht="12">
      <c r="A33" s="20"/>
      <c r="B33" s="24"/>
      <c r="C33" s="24"/>
      <c r="D33" s="24"/>
      <c r="E33" s="24"/>
      <c r="F33" s="24"/>
      <c r="G33" s="24"/>
      <c r="H33" s="24"/>
      <c r="I33" s="24"/>
      <c r="J33" s="24"/>
      <c r="K33" s="24"/>
      <c r="L33" s="37"/>
      <c r="O33" s="5" t="s">
        <v>129</v>
      </c>
    </row>
    <row r="34" spans="2:11" s="41" customFormat="1" ht="12.75">
      <c r="B34" s="38"/>
      <c r="C34" s="38"/>
      <c r="D34" s="38"/>
      <c r="E34" s="38"/>
      <c r="F34" s="38"/>
      <c r="G34" s="38"/>
      <c r="H34" s="38"/>
      <c r="I34" s="38"/>
      <c r="J34" s="38"/>
      <c r="K34" s="39"/>
    </row>
    <row r="35" s="41" customFormat="1" ht="11.25"/>
    <row r="36" s="41" customFormat="1" ht="14.25" customHeight="1">
      <c r="A36" s="42"/>
    </row>
    <row r="37" spans="1:11" s="41" customFormat="1" ht="12">
      <c r="A37" s="43"/>
      <c r="B37" s="44"/>
      <c r="C37" s="44"/>
      <c r="D37" s="44"/>
      <c r="E37" s="44"/>
      <c r="F37" s="44"/>
      <c r="G37" s="44"/>
      <c r="I37" s="44"/>
      <c r="J37" s="44"/>
      <c r="K37" s="44"/>
    </row>
    <row r="38" s="41" customFormat="1" ht="12">
      <c r="A38" s="43"/>
    </row>
    <row r="39" spans="1:9" s="41" customFormat="1" ht="12">
      <c r="A39" s="45"/>
      <c r="C39" s="46"/>
      <c r="D39" s="43"/>
      <c r="E39" s="43"/>
      <c r="F39" s="46"/>
      <c r="G39" s="43"/>
      <c r="H39" s="43"/>
      <c r="I39" s="43"/>
    </row>
    <row r="40" spans="1:8" s="41" customFormat="1" ht="12">
      <c r="A40" s="43"/>
      <c r="D40" s="43"/>
      <c r="E40" s="43"/>
      <c r="F40" s="47"/>
      <c r="G40" s="43"/>
      <c r="H40" s="43"/>
    </row>
    <row r="41" spans="1:8" s="41" customFormat="1" ht="12">
      <c r="A41" s="43"/>
      <c r="D41" s="43"/>
      <c r="E41" s="43"/>
      <c r="F41" s="47"/>
      <c r="G41" s="43"/>
      <c r="H41" s="43"/>
    </row>
    <row r="42" spans="1:15" s="41" customFormat="1" ht="12">
      <c r="A42" s="43"/>
      <c r="D42" s="43"/>
      <c r="E42" s="43"/>
      <c r="F42" s="47"/>
      <c r="G42" s="43"/>
      <c r="H42" s="43"/>
      <c r="O42" s="44"/>
    </row>
    <row r="43" spans="4:8" s="41" customFormat="1" ht="12">
      <c r="D43" s="43"/>
      <c r="E43" s="43"/>
      <c r="F43" s="47"/>
      <c r="G43" s="43"/>
      <c r="H43" s="43"/>
    </row>
    <row r="44" s="41" customFormat="1" ht="12">
      <c r="A44" s="43"/>
    </row>
    <row r="45" s="41" customFormat="1" ht="11.25"/>
    <row r="46" s="41" customFormat="1" ht="11.25"/>
    <row r="47" s="41" customFormat="1" ht="15">
      <c r="A47" s="42"/>
    </row>
    <row r="48" spans="1:6" s="41" customFormat="1" ht="12">
      <c r="A48" s="43"/>
      <c r="B48" s="44"/>
      <c r="C48" s="44"/>
      <c r="D48" s="44"/>
      <c r="E48" s="44"/>
      <c r="F48" s="44"/>
    </row>
    <row r="49" s="41" customFormat="1" ht="12">
      <c r="A49" s="43"/>
    </row>
    <row r="50" spans="1:6" s="41" customFormat="1" ht="12">
      <c r="A50" s="45"/>
      <c r="C50" s="46"/>
      <c r="D50" s="43"/>
      <c r="E50" s="43"/>
      <c r="F50" s="46"/>
    </row>
    <row r="51" spans="1:6" s="41" customFormat="1" ht="12">
      <c r="A51" s="43"/>
      <c r="D51" s="43"/>
      <c r="E51" s="43"/>
      <c r="F51" s="47"/>
    </row>
    <row r="52" spans="1:6" s="41" customFormat="1" ht="12">
      <c r="A52" s="43"/>
      <c r="D52" s="43"/>
      <c r="E52" s="43"/>
      <c r="F52" s="47"/>
    </row>
    <row r="53" spans="1:6" s="41" customFormat="1" ht="12">
      <c r="A53" s="43"/>
      <c r="D53" s="43"/>
      <c r="E53" s="43"/>
      <c r="F53" s="47"/>
    </row>
    <row r="54" spans="1:6" s="41" customFormat="1" ht="12">
      <c r="A54" s="43"/>
      <c r="D54" s="43"/>
      <c r="E54" s="43"/>
      <c r="F54" s="47"/>
    </row>
    <row r="55" s="41" customFormat="1" ht="12">
      <c r="A55" s="43"/>
    </row>
    <row r="56" s="41" customFormat="1" ht="11.25"/>
    <row r="57" s="41" customFormat="1" ht="11.25"/>
    <row r="58" s="41" customFormat="1" ht="11.25"/>
    <row r="59" s="41" customFormat="1" ht="11.25"/>
    <row r="60" s="41" customFormat="1" ht="11.25"/>
    <row r="61" s="41" customFormat="1" ht="11.25"/>
    <row r="62" s="41" customFormat="1" ht="11.25"/>
    <row r="63" s="41" customFormat="1" ht="11.25"/>
    <row r="64" s="41" customFormat="1" ht="11.25">
      <c r="O64" s="44"/>
    </row>
    <row r="65" s="41" customFormat="1" ht="11.25"/>
    <row r="66" s="41" customFormat="1" ht="11.25"/>
    <row r="67" s="41" customFormat="1" ht="11.25"/>
    <row r="68" s="41" customFormat="1" ht="11.25"/>
    <row r="69" s="41" customFormat="1" ht="11.25"/>
    <row r="70" s="41" customFormat="1" ht="11.25"/>
    <row r="71" s="41" customFormat="1" ht="11.25">
      <c r="O71" s="44"/>
    </row>
    <row r="72" s="41" customFormat="1" ht="11.25"/>
    <row r="73" s="41" customFormat="1" ht="11.25"/>
    <row r="74" s="41" customFormat="1" ht="11.25"/>
    <row r="75" s="41" customFormat="1" ht="11.25"/>
    <row r="76" s="41" customFormat="1" ht="11.25"/>
    <row r="77" s="41" customFormat="1" ht="11.25"/>
    <row r="78" s="41" customFormat="1" ht="11.25">
      <c r="O78" s="44"/>
    </row>
    <row r="79" s="41" customFormat="1" ht="11.25"/>
    <row r="80" s="41" customFormat="1" ht="11.25"/>
    <row r="81" s="41" customFormat="1" ht="11.25"/>
    <row r="82" s="41" customFormat="1" ht="11.25"/>
    <row r="83" s="41" customFormat="1" ht="11.25"/>
    <row r="84" s="41" customFormat="1" ht="11.25"/>
    <row r="85" s="41" customFormat="1" ht="11.25"/>
    <row r="86" s="41" customFormat="1" ht="11.25"/>
    <row r="87" s="41" customFormat="1" ht="11.25"/>
    <row r="88" s="41" customFormat="1" ht="11.25"/>
    <row r="89" s="41" customFormat="1" ht="11.25"/>
    <row r="90" s="41" customFormat="1" ht="11.25"/>
    <row r="91" s="41" customFormat="1" ht="11.25"/>
    <row r="92" s="41" customFormat="1" ht="11.25"/>
    <row r="93" s="41" customFormat="1" ht="11.25"/>
    <row r="94" s="41" customFormat="1" ht="11.25"/>
    <row r="95" s="41" customFormat="1" ht="11.25"/>
    <row r="96" s="41" customFormat="1" ht="11.25"/>
    <row r="97" s="41" customFormat="1" ht="11.25"/>
    <row r="98" s="41" customFormat="1" ht="11.25"/>
    <row r="99" s="41" customFormat="1" ht="11.25"/>
    <row r="100" s="41" customFormat="1" ht="11.25"/>
    <row r="101" s="41" customFormat="1" ht="11.25">
      <c r="O101" s="44"/>
    </row>
    <row r="102" s="41" customFormat="1" ht="11.25"/>
    <row r="103" s="41" customFormat="1" ht="11.25"/>
    <row r="104" s="41" customFormat="1" ht="11.25"/>
    <row r="105" s="41" customFormat="1" ht="11.25"/>
    <row r="106" s="41" customFormat="1" ht="11.25"/>
    <row r="107" s="41" customFormat="1" ht="11.25"/>
    <row r="108" s="41" customFormat="1" ht="11.25"/>
    <row r="109" s="41" customFormat="1" ht="11.25"/>
    <row r="110" s="41" customFormat="1" ht="11.25"/>
    <row r="111" s="41" customFormat="1" ht="11.25">
      <c r="O111" s="44"/>
    </row>
    <row r="112" s="41" customFormat="1" ht="11.25"/>
    <row r="113" s="41" customFormat="1" ht="11.25"/>
    <row r="114" s="41" customFormat="1" ht="11.25"/>
    <row r="115" s="41" customFormat="1" ht="11.25"/>
    <row r="116" s="41" customFormat="1" ht="11.25"/>
    <row r="117" s="41" customFormat="1" ht="11.25"/>
    <row r="118" s="41" customFormat="1" ht="11.25"/>
    <row r="119" s="41" customFormat="1" ht="11.25"/>
    <row r="120" s="41" customFormat="1" ht="11.25"/>
    <row r="121" s="41" customFormat="1" ht="11.25"/>
    <row r="122" s="41" customFormat="1" ht="11.25"/>
    <row r="123" s="41" customFormat="1" ht="11.25"/>
    <row r="124" s="41" customFormat="1" ht="11.25"/>
    <row r="125" s="41" customFormat="1" ht="11.25"/>
    <row r="126" s="41" customFormat="1" ht="11.25"/>
    <row r="127" s="41" customFormat="1" ht="11.25"/>
    <row r="128" s="41" customFormat="1" ht="11.25"/>
    <row r="129" s="41" customFormat="1" ht="11.25"/>
    <row r="130" s="41" customFormat="1" ht="11.25"/>
    <row r="131" s="41" customFormat="1" ht="11.25"/>
    <row r="132" s="41" customFormat="1" ht="11.25"/>
    <row r="133" s="41" customFormat="1" ht="11.25"/>
    <row r="134" s="41" customFormat="1" ht="11.25"/>
    <row r="135" s="41" customFormat="1" ht="11.25"/>
    <row r="136" s="41" customFormat="1" ht="11.25"/>
    <row r="137" s="41" customFormat="1" ht="11.25"/>
    <row r="138" s="41" customFormat="1" ht="11.25"/>
    <row r="139" s="41" customFormat="1" ht="11.25"/>
    <row r="140" s="41" customFormat="1" ht="11.25"/>
    <row r="141" s="41" customFormat="1" ht="11.25"/>
    <row r="142" s="41" customFormat="1" ht="11.25"/>
    <row r="143" ht="11.25">
      <c r="O143" s="5" t="s">
        <v>95</v>
      </c>
    </row>
    <row r="144" ht="11.25">
      <c r="O144" s="5" t="s">
        <v>51</v>
      </c>
    </row>
    <row r="145" ht="11.25">
      <c r="O145" s="5" t="s">
        <v>96</v>
      </c>
    </row>
    <row r="146" ht="11.25">
      <c r="O146" s="5" t="s">
        <v>32</v>
      </c>
    </row>
    <row r="147" ht="11.25">
      <c r="O147" s="5" t="s">
        <v>140</v>
      </c>
    </row>
    <row r="148" ht="11.25">
      <c r="O148" s="5" t="s">
        <v>33</v>
      </c>
    </row>
    <row r="149" ht="11.25">
      <c r="O149" s="13" t="s">
        <v>43</v>
      </c>
    </row>
    <row r="150" ht="11.25">
      <c r="O150" s="5" t="s">
        <v>97</v>
      </c>
    </row>
    <row r="151" ht="11.25">
      <c r="O151" s="5" t="s">
        <v>122</v>
      </c>
    </row>
    <row r="152" ht="11.25">
      <c r="O152" s="5" t="s">
        <v>98</v>
      </c>
    </row>
    <row r="153" ht="11.25">
      <c r="O153" s="5" t="s">
        <v>58</v>
      </c>
    </row>
    <row r="154" ht="11.25">
      <c r="O154" s="5" t="s">
        <v>59</v>
      </c>
    </row>
    <row r="155" ht="11.25">
      <c r="O155" s="5" t="s">
        <v>3</v>
      </c>
    </row>
    <row r="156" ht="11.25">
      <c r="O156" s="5" t="s">
        <v>130</v>
      </c>
    </row>
    <row r="157" ht="11.25">
      <c r="O157" s="5" t="s">
        <v>133</v>
      </c>
    </row>
    <row r="158" ht="11.25">
      <c r="O158" s="5" t="s">
        <v>148</v>
      </c>
    </row>
    <row r="159" ht="11.25">
      <c r="O159" s="5" t="s">
        <v>164</v>
      </c>
    </row>
    <row r="160" ht="11.25">
      <c r="O160" s="5" t="s">
        <v>34</v>
      </c>
    </row>
    <row r="161" ht="11.25">
      <c r="O161" s="5" t="s">
        <v>4</v>
      </c>
    </row>
    <row r="162" ht="11.25">
      <c r="O162" s="5" t="s">
        <v>165</v>
      </c>
    </row>
    <row r="163" ht="11.25">
      <c r="O163" s="5" t="s">
        <v>60</v>
      </c>
    </row>
    <row r="164" ht="11.25">
      <c r="O164" s="5" t="s">
        <v>5</v>
      </c>
    </row>
    <row r="165" ht="11.25">
      <c r="O165" s="5" t="s">
        <v>26</v>
      </c>
    </row>
    <row r="166" ht="11.25">
      <c r="O166" s="5" t="s">
        <v>6</v>
      </c>
    </row>
    <row r="167" ht="11.25">
      <c r="O167" s="5" t="s">
        <v>44</v>
      </c>
    </row>
    <row r="168" ht="11.25">
      <c r="O168" s="5" t="s">
        <v>149</v>
      </c>
    </row>
    <row r="169" ht="11.25">
      <c r="O169" s="5" t="s">
        <v>65</v>
      </c>
    </row>
    <row r="170" ht="11.25">
      <c r="O170" s="5" t="s">
        <v>141</v>
      </c>
    </row>
    <row r="171" ht="11.25">
      <c r="O171" s="5" t="s">
        <v>99</v>
      </c>
    </row>
    <row r="172" ht="11.25">
      <c r="O172" s="5" t="s">
        <v>72</v>
      </c>
    </row>
    <row r="173" ht="11.25">
      <c r="O173" s="5" t="s">
        <v>61</v>
      </c>
    </row>
    <row r="174" ht="11.25">
      <c r="O174" s="13" t="s">
        <v>150</v>
      </c>
    </row>
    <row r="175" ht="11.25">
      <c r="O175" s="5" t="s">
        <v>27</v>
      </c>
    </row>
    <row r="176" ht="11.25">
      <c r="O176" s="5" t="s">
        <v>178</v>
      </c>
    </row>
    <row r="177" ht="11.25">
      <c r="O177" s="5" t="s">
        <v>100</v>
      </c>
    </row>
    <row r="178" ht="11.25">
      <c r="O178" s="5" t="s">
        <v>73</v>
      </c>
    </row>
    <row r="179" ht="11.25">
      <c r="O179" s="5" t="s">
        <v>179</v>
      </c>
    </row>
    <row r="180" ht="11.25">
      <c r="O180" s="5" t="s">
        <v>159</v>
      </c>
    </row>
    <row r="181" ht="11.25">
      <c r="O181" s="5" t="s">
        <v>166</v>
      </c>
    </row>
    <row r="182" ht="11.25">
      <c r="O182" s="5" t="s">
        <v>66</v>
      </c>
    </row>
    <row r="183" ht="11.25">
      <c r="O183" s="5" t="s">
        <v>142</v>
      </c>
    </row>
    <row r="184" ht="11.25">
      <c r="O184" s="5" t="s">
        <v>134</v>
      </c>
    </row>
    <row r="185" ht="11.25">
      <c r="O185" s="5" t="s">
        <v>7</v>
      </c>
    </row>
    <row r="186" ht="11.25">
      <c r="O186" s="5" t="s">
        <v>151</v>
      </c>
    </row>
    <row r="187" ht="11.25">
      <c r="O187" s="5" t="s">
        <v>8</v>
      </c>
    </row>
    <row r="188" ht="11.25">
      <c r="O188" s="5" t="s">
        <v>74</v>
      </c>
    </row>
    <row r="189" ht="11.25">
      <c r="O189" s="5" t="s">
        <v>75</v>
      </c>
    </row>
    <row r="190" ht="11.25">
      <c r="O190" s="5" t="s">
        <v>101</v>
      </c>
    </row>
    <row r="191" ht="11.25">
      <c r="O191" s="5" t="s">
        <v>167</v>
      </c>
    </row>
    <row r="192" ht="11.25">
      <c r="O192" s="5" t="s">
        <v>135</v>
      </c>
    </row>
    <row r="193" ht="11.25">
      <c r="O193" s="5" t="s">
        <v>76</v>
      </c>
    </row>
    <row r="194" ht="11.25">
      <c r="O194" s="5" t="s">
        <v>102</v>
      </c>
    </row>
    <row r="195" ht="11.25">
      <c r="O195" s="5" t="s">
        <v>143</v>
      </c>
    </row>
    <row r="196" ht="11.25">
      <c r="O196" s="5" t="s">
        <v>153</v>
      </c>
    </row>
    <row r="197" ht="11.25">
      <c r="O197" s="5" t="s">
        <v>9</v>
      </c>
    </row>
    <row r="198" ht="11.25">
      <c r="O198" s="5" t="s">
        <v>10</v>
      </c>
    </row>
    <row r="199" ht="11.25">
      <c r="O199" s="5" t="s">
        <v>168</v>
      </c>
    </row>
    <row r="200" ht="11.25">
      <c r="O200" s="5" t="s">
        <v>103</v>
      </c>
    </row>
    <row r="201" ht="11.25">
      <c r="O201" s="5" t="s">
        <v>77</v>
      </c>
    </row>
    <row r="202" ht="11.25">
      <c r="O202" s="5" t="s">
        <v>104</v>
      </c>
    </row>
    <row r="203" ht="11.25">
      <c r="O203" s="5" t="s">
        <v>11</v>
      </c>
    </row>
    <row r="204" ht="11.25">
      <c r="O204" s="5" t="s">
        <v>123</v>
      </c>
    </row>
    <row r="205" ht="11.25">
      <c r="O205" s="5" t="s">
        <v>169</v>
      </c>
    </row>
    <row r="206" ht="11.25">
      <c r="O206" s="5" t="s">
        <v>28</v>
      </c>
    </row>
    <row r="207" ht="11.25">
      <c r="O207" s="5" t="s">
        <v>105</v>
      </c>
    </row>
    <row r="208" ht="11.25">
      <c r="O208" s="5" t="s">
        <v>160</v>
      </c>
    </row>
    <row r="209" ht="11.25">
      <c r="O209" s="13" t="s">
        <v>12</v>
      </c>
    </row>
    <row r="210" ht="11.25">
      <c r="O210" s="5" t="s">
        <v>154</v>
      </c>
    </row>
    <row r="211" ht="11.25">
      <c r="O211" s="5" t="s">
        <v>124</v>
      </c>
    </row>
    <row r="212" ht="11.25">
      <c r="O212" s="5" t="s">
        <v>136</v>
      </c>
    </row>
    <row r="213" ht="11.25">
      <c r="O213" s="13" t="s">
        <v>78</v>
      </c>
    </row>
    <row r="214" ht="11.25">
      <c r="O214" s="5" t="s">
        <v>79</v>
      </c>
    </row>
    <row r="215" ht="11.25">
      <c r="O215" s="5" t="s">
        <v>106</v>
      </c>
    </row>
    <row r="216" ht="11.25">
      <c r="O216" s="5" t="s">
        <v>125</v>
      </c>
    </row>
    <row r="217" ht="11.25">
      <c r="O217" s="5" t="s">
        <v>144</v>
      </c>
    </row>
    <row r="218" ht="11.25">
      <c r="O218" s="5" t="s">
        <v>45</v>
      </c>
    </row>
    <row r="219" ht="11.25">
      <c r="O219" s="5" t="s">
        <v>152</v>
      </c>
    </row>
    <row r="220" ht="11.25">
      <c r="O220" s="5" t="s">
        <v>35</v>
      </c>
    </row>
    <row r="221" ht="11.25">
      <c r="O221" s="5" t="s">
        <v>13</v>
      </c>
    </row>
    <row r="222" ht="11.25">
      <c r="O222" s="5" t="s">
        <v>67</v>
      </c>
    </row>
    <row r="223" ht="11.25">
      <c r="O223" s="5" t="s">
        <v>107</v>
      </c>
    </row>
    <row r="224" ht="11.25">
      <c r="O224" s="5" t="s">
        <v>108</v>
      </c>
    </row>
    <row r="225" ht="11.25">
      <c r="O225" s="5" t="s">
        <v>109</v>
      </c>
    </row>
    <row r="226" ht="11.25">
      <c r="O226" s="13" t="s">
        <v>22</v>
      </c>
    </row>
    <row r="227" ht="11.25">
      <c r="O227" s="5" t="s">
        <v>155</v>
      </c>
    </row>
    <row r="228" ht="11.25">
      <c r="O228" s="5" t="s">
        <v>52</v>
      </c>
    </row>
    <row r="229" ht="11.25">
      <c r="O229" s="5" t="s">
        <v>110</v>
      </c>
    </row>
    <row r="230" ht="11.25">
      <c r="O230" s="13" t="s">
        <v>80</v>
      </c>
    </row>
    <row r="231" ht="11.25">
      <c r="O231" s="5" t="s">
        <v>126</v>
      </c>
    </row>
    <row r="232" ht="11.25">
      <c r="O232" s="5" t="s">
        <v>62</v>
      </c>
    </row>
    <row r="233" ht="11.25">
      <c r="O233" s="5" t="s">
        <v>111</v>
      </c>
    </row>
    <row r="234" ht="11.25">
      <c r="O234" s="5" t="s">
        <v>46</v>
      </c>
    </row>
    <row r="235" ht="11.25">
      <c r="O235" s="13" t="s">
        <v>81</v>
      </c>
    </row>
    <row r="236" ht="11.25">
      <c r="O236" s="5" t="s">
        <v>112</v>
      </c>
    </row>
    <row r="237" ht="11.25">
      <c r="O237" s="5" t="s">
        <v>29</v>
      </c>
    </row>
    <row r="238" ht="11.25">
      <c r="O238" s="5" t="s">
        <v>14</v>
      </c>
    </row>
    <row r="239" ht="11.25">
      <c r="O239" s="5" t="s">
        <v>15</v>
      </c>
    </row>
    <row r="240" ht="11.25">
      <c r="O240" s="5" t="s">
        <v>113</v>
      </c>
    </row>
    <row r="241" ht="11.25">
      <c r="O241" s="5" t="s">
        <v>114</v>
      </c>
    </row>
    <row r="242" ht="11.25">
      <c r="O242" s="5" t="s">
        <v>115</v>
      </c>
    </row>
    <row r="243" ht="11.25">
      <c r="O243" s="5" t="s">
        <v>170</v>
      </c>
    </row>
    <row r="244" ht="11.25">
      <c r="O244" s="5" t="s">
        <v>16</v>
      </c>
    </row>
    <row r="245" ht="11.25">
      <c r="O245" s="5" t="s">
        <v>17</v>
      </c>
    </row>
    <row r="246" ht="11.25">
      <c r="O246" s="5" t="s">
        <v>23</v>
      </c>
    </row>
    <row r="247" ht="11.25">
      <c r="O247" s="5" t="s">
        <v>53</v>
      </c>
    </row>
    <row r="248" ht="11.25">
      <c r="O248" s="13" t="s">
        <v>36</v>
      </c>
    </row>
    <row r="249" ht="11.25">
      <c r="O249" s="5" t="s">
        <v>47</v>
      </c>
    </row>
    <row r="250" ht="11.25">
      <c r="O250" s="13" t="s">
        <v>37</v>
      </c>
    </row>
    <row r="251" ht="11.25">
      <c r="O251" s="5" t="s">
        <v>18</v>
      </c>
    </row>
    <row r="252" ht="11.25">
      <c r="O252" s="5" t="s">
        <v>145</v>
      </c>
    </row>
    <row r="253" ht="11.25">
      <c r="O253" s="5" t="s">
        <v>116</v>
      </c>
    </row>
    <row r="254" ht="11.25">
      <c r="O254" s="5" t="s">
        <v>88</v>
      </c>
    </row>
    <row r="255" ht="11.25">
      <c r="O255" s="5" t="s">
        <v>19</v>
      </c>
    </row>
    <row r="256" ht="11.25">
      <c r="O256" s="5" t="s">
        <v>82</v>
      </c>
    </row>
    <row r="257" ht="11.25">
      <c r="O257" s="5" t="s">
        <v>48</v>
      </c>
    </row>
    <row r="258" ht="11.25">
      <c r="O258" s="5" t="s">
        <v>171</v>
      </c>
    </row>
    <row r="259" ht="11.25">
      <c r="O259" s="5" t="s">
        <v>63</v>
      </c>
    </row>
    <row r="260" ht="11.25">
      <c r="O260" s="5" t="s">
        <v>172</v>
      </c>
    </row>
    <row r="261" ht="11.25">
      <c r="O261" s="5" t="s">
        <v>30</v>
      </c>
    </row>
    <row r="262" ht="11.25">
      <c r="O262" s="5" t="s">
        <v>117</v>
      </c>
    </row>
    <row r="263" ht="11.25">
      <c r="O263" s="13" t="s">
        <v>118</v>
      </c>
    </row>
    <row r="264" ht="11.25">
      <c r="O264" s="5" t="s">
        <v>173</v>
      </c>
    </row>
    <row r="265" ht="11.25">
      <c r="O265" s="5" t="s">
        <v>20</v>
      </c>
    </row>
    <row r="266" ht="11.25">
      <c r="O266" s="5" t="s">
        <v>49</v>
      </c>
    </row>
    <row r="267" ht="11.25">
      <c r="O267" s="13" t="s">
        <v>64</v>
      </c>
    </row>
    <row r="268" ht="11.25">
      <c r="O268" s="5" t="s">
        <v>137</v>
      </c>
    </row>
    <row r="269" ht="11.25">
      <c r="O269" s="5" t="s">
        <v>54</v>
      </c>
    </row>
    <row r="270" ht="11.25">
      <c r="O270" s="5" t="s">
        <v>38</v>
      </c>
    </row>
    <row r="271" ht="11.25">
      <c r="O271" s="5" t="s">
        <v>83</v>
      </c>
    </row>
    <row r="272" ht="11.25">
      <c r="O272" s="5" t="s">
        <v>119</v>
      </c>
    </row>
    <row r="273" ht="11.25">
      <c r="O273" s="5" t="s">
        <v>156</v>
      </c>
    </row>
    <row r="274" ht="11.25">
      <c r="O274" s="5" t="s">
        <v>161</v>
      </c>
    </row>
    <row r="275" ht="11.25">
      <c r="O275" s="5" t="s">
        <v>127</v>
      </c>
    </row>
    <row r="276" ht="11.25">
      <c r="O276" s="5" t="s">
        <v>174</v>
      </c>
    </row>
    <row r="277" ht="11.25">
      <c r="O277" s="5" t="s">
        <v>84</v>
      </c>
    </row>
    <row r="278" ht="11.25">
      <c r="O278" s="5" t="s">
        <v>39</v>
      </c>
    </row>
    <row r="279" ht="11.25">
      <c r="O279" s="5" t="s">
        <v>55</v>
      </c>
    </row>
    <row r="280" ht="11.25">
      <c r="O280" s="5" t="s">
        <v>146</v>
      </c>
    </row>
    <row r="281" ht="11.25">
      <c r="O281" s="5" t="s">
        <v>24</v>
      </c>
    </row>
    <row r="282" ht="11.25">
      <c r="O282" s="5" t="s">
        <v>180</v>
      </c>
    </row>
    <row r="283" ht="11.25">
      <c r="O283" s="5" t="s">
        <v>85</v>
      </c>
    </row>
    <row r="284" ht="11.25">
      <c r="O284" s="5" t="s">
        <v>120</v>
      </c>
    </row>
    <row r="285" ht="11.25">
      <c r="O285" s="5" t="s">
        <v>40</v>
      </c>
    </row>
    <row r="286" ht="11.25">
      <c r="O286" s="5" t="s">
        <v>131</v>
      </c>
    </row>
    <row r="287" ht="11.25">
      <c r="O287" s="5" t="s">
        <v>86</v>
      </c>
    </row>
    <row r="288" ht="11.25">
      <c r="O288" s="5" t="s">
        <v>157</v>
      </c>
    </row>
    <row r="289" ht="11.25">
      <c r="O289" s="5" t="s">
        <v>162</v>
      </c>
    </row>
    <row r="290" ht="11.25">
      <c r="O290" s="5" t="s">
        <v>21</v>
      </c>
    </row>
    <row r="291" ht="11.25">
      <c r="O291" s="5" t="s">
        <v>25</v>
      </c>
    </row>
    <row r="292" ht="11.25">
      <c r="O292" s="5" t="s">
        <v>87</v>
      </c>
    </row>
    <row r="293" ht="11.25">
      <c r="O293" s="5" t="s">
        <v>181</v>
      </c>
    </row>
    <row r="294" ht="11.25">
      <c r="O294" s="5" t="s">
        <v>182</v>
      </c>
    </row>
  </sheetData>
  <sheetProtection/>
  <mergeCells count="11">
    <mergeCell ref="B20:B21"/>
    <mergeCell ref="C20:C21"/>
    <mergeCell ref="F20:F21"/>
    <mergeCell ref="G20:G21"/>
    <mergeCell ref="H20:H21"/>
    <mergeCell ref="E20:E21"/>
    <mergeCell ref="I20:I21"/>
    <mergeCell ref="J20:J21"/>
    <mergeCell ref="K20:K21"/>
    <mergeCell ref="L20:L21"/>
    <mergeCell ref="D20:D21"/>
  </mergeCells>
  <dataValidations count="1">
    <dataValidation type="list" allowBlank="1" showInputMessage="1" showErrorMessage="1" sqref="C1">
      <formula1>Vellinge</formula1>
    </dataValidation>
  </dataValidation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L4" sqref="L4:U293"/>
      <selection pane="bottomLeft" activeCell="K4" sqref="K4:M24"/>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196</v>
      </c>
      <c r="B1" s="55" t="s">
        <v>237</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36240</v>
      </c>
      <c r="D4" s="53">
        <v>6.352696418762207</v>
      </c>
      <c r="E4" s="54">
        <v>36246.35269641876</v>
      </c>
      <c r="F4" s="53">
        <v>426.8182919523998</v>
      </c>
      <c r="G4" s="53">
        <v>0</v>
      </c>
      <c r="H4" s="53">
        <v>36273.48413055163</v>
      </c>
      <c r="I4" s="54">
        <v>72946.65511892279</v>
      </c>
      <c r="J4" s="72"/>
      <c r="K4" s="53">
        <v>23015.57861853546</v>
      </c>
      <c r="L4" s="53">
        <v>1481.9828588179246</v>
      </c>
      <c r="M4" s="53">
        <v>11775.922653198242</v>
      </c>
      <c r="N4" s="73"/>
      <c r="O4" s="73"/>
      <c r="P4" s="73"/>
      <c r="Q4" s="73"/>
      <c r="R4" s="73"/>
      <c r="S4" s="73"/>
      <c r="T4" s="74"/>
    </row>
    <row r="5" spans="1:20" ht="13.5" customHeight="1">
      <c r="A5" s="75"/>
      <c r="B5" s="76" t="s">
        <v>23</v>
      </c>
      <c r="C5" s="77">
        <v>35130.00000000001</v>
      </c>
      <c r="D5" s="77">
        <v>6.679683446884155</v>
      </c>
      <c r="E5" s="78">
        <v>35136.67968344689</v>
      </c>
      <c r="F5" s="77">
        <v>426.8182919523998</v>
      </c>
      <c r="G5" s="77">
        <v>0</v>
      </c>
      <c r="H5" s="77">
        <v>35778.7034098102</v>
      </c>
      <c r="I5" s="78">
        <v>71342.20138520948</v>
      </c>
      <c r="J5" s="72"/>
      <c r="K5" s="77">
        <v>24303.619877445515</v>
      </c>
      <c r="L5" s="77">
        <v>-536.5960159584702</v>
      </c>
      <c r="M5" s="77">
        <v>12011.679548323154</v>
      </c>
      <c r="N5" s="73"/>
      <c r="O5" s="73"/>
      <c r="P5" s="73"/>
      <c r="Q5" s="73"/>
      <c r="R5" s="73"/>
      <c r="S5" s="73"/>
      <c r="T5" s="74"/>
    </row>
    <row r="6" spans="1:20" ht="13.5" customHeight="1">
      <c r="A6" s="51"/>
      <c r="B6" s="52" t="s">
        <v>210</v>
      </c>
      <c r="C6" s="53">
        <v>32490</v>
      </c>
      <c r="D6" s="53">
        <v>6.152275085449219</v>
      </c>
      <c r="E6" s="54">
        <v>32496.15227508545</v>
      </c>
      <c r="F6" s="53">
        <v>426.8182919523998</v>
      </c>
      <c r="G6" s="53">
        <v>0</v>
      </c>
      <c r="H6" s="53">
        <v>23238.708836856502</v>
      </c>
      <c r="I6" s="54">
        <v>56161.67940389435</v>
      </c>
      <c r="J6" s="72"/>
      <c r="K6" s="53">
        <v>23978.063909254593</v>
      </c>
      <c r="L6" s="53">
        <v>-642.5128729756724</v>
      </c>
      <c r="M6" s="53">
        <v>-96.84219942241907</v>
      </c>
      <c r="N6" s="73"/>
      <c r="O6" s="73"/>
      <c r="P6" s="73"/>
      <c r="Q6" s="73"/>
      <c r="R6" s="73"/>
      <c r="S6" s="73"/>
      <c r="T6" s="74"/>
    </row>
    <row r="7" spans="1:20" ht="13.5" customHeight="1">
      <c r="A7" s="75"/>
      <c r="B7" s="76" t="s">
        <v>211</v>
      </c>
      <c r="C7" s="77">
        <v>34650</v>
      </c>
      <c r="D7" s="77">
        <v>6.861423969268799</v>
      </c>
      <c r="E7" s="78">
        <v>34656.86142396927</v>
      </c>
      <c r="F7" s="77">
        <v>426.8182919523998</v>
      </c>
      <c r="G7" s="77">
        <v>0</v>
      </c>
      <c r="H7" s="77">
        <v>22614.513481123322</v>
      </c>
      <c r="I7" s="78">
        <v>57698.19319704499</v>
      </c>
      <c r="J7" s="72"/>
      <c r="K7" s="77">
        <v>23417.084728867103</v>
      </c>
      <c r="L7" s="77">
        <v>-705.72904831391</v>
      </c>
      <c r="M7" s="77">
        <v>-96.84219942986965</v>
      </c>
      <c r="N7" s="73"/>
      <c r="O7" s="73"/>
      <c r="P7" s="73"/>
      <c r="Q7" s="73"/>
      <c r="R7" s="73"/>
      <c r="S7" s="73"/>
      <c r="T7" s="74"/>
    </row>
    <row r="8" spans="1:20" ht="13.5" customHeight="1">
      <c r="A8" s="51"/>
      <c r="B8" s="52" t="s">
        <v>42</v>
      </c>
      <c r="C8" s="53">
        <v>35280</v>
      </c>
      <c r="D8" s="53">
        <v>6.639911651611328</v>
      </c>
      <c r="E8" s="54">
        <v>35286.63991165161</v>
      </c>
      <c r="F8" s="53">
        <v>426.8182919523998</v>
      </c>
      <c r="G8" s="53">
        <v>0</v>
      </c>
      <c r="H8" s="53">
        <v>23280.07433704837</v>
      </c>
      <c r="I8" s="54">
        <v>58993.53254065238</v>
      </c>
      <c r="J8" s="72"/>
      <c r="K8" s="53">
        <v>24170.15490833799</v>
      </c>
      <c r="L8" s="53">
        <v>-793.2383718672027</v>
      </c>
      <c r="M8" s="53">
        <v>-96.84219942241907</v>
      </c>
      <c r="N8" s="73"/>
      <c r="O8" s="73"/>
      <c r="P8" s="73"/>
      <c r="Q8" s="73"/>
      <c r="R8" s="73"/>
      <c r="S8" s="73"/>
      <c r="T8" s="74"/>
    </row>
    <row r="9" spans="1:20" ht="13.5" customHeight="1">
      <c r="A9" s="75"/>
      <c r="B9" s="76" t="s">
        <v>212</v>
      </c>
      <c r="C9" s="77">
        <v>36000</v>
      </c>
      <c r="D9" s="77">
        <v>6.293565511703491</v>
      </c>
      <c r="E9" s="78">
        <v>36006.2935655117</v>
      </c>
      <c r="F9" s="77">
        <v>426.8182919523998</v>
      </c>
      <c r="G9" s="77">
        <v>230</v>
      </c>
      <c r="H9" s="77">
        <v>23179.147138854765</v>
      </c>
      <c r="I9" s="78">
        <v>59842.258996318866</v>
      </c>
      <c r="J9" s="72"/>
      <c r="K9" s="77">
        <v>24134.26263796282</v>
      </c>
      <c r="L9" s="77">
        <v>-858.2732996856367</v>
      </c>
      <c r="M9" s="77">
        <v>-96.84219942241907</v>
      </c>
      <c r="N9" s="73"/>
      <c r="O9" s="73"/>
      <c r="P9" s="73"/>
      <c r="Q9" s="73"/>
      <c r="R9" s="73"/>
      <c r="S9" s="73"/>
      <c r="T9" s="74"/>
    </row>
    <row r="10" spans="1:20" ht="13.5" customHeight="1">
      <c r="A10" s="51"/>
      <c r="B10" s="52" t="s">
        <v>57</v>
      </c>
      <c r="C10" s="53">
        <v>35580</v>
      </c>
      <c r="D10" s="53">
        <v>5.877273082733154</v>
      </c>
      <c r="E10" s="54">
        <v>35585.87727308273</v>
      </c>
      <c r="F10" s="53">
        <v>426.8182919523998</v>
      </c>
      <c r="G10" s="53">
        <v>0</v>
      </c>
      <c r="H10" s="53">
        <v>23395.907826067203</v>
      </c>
      <c r="I10" s="54">
        <v>59408.60339110233</v>
      </c>
      <c r="J10" s="72"/>
      <c r="K10" s="53">
        <v>24263.99099892439</v>
      </c>
      <c r="L10" s="53">
        <v>-771.2409734347682</v>
      </c>
      <c r="M10" s="53">
        <v>-96.84219942241907</v>
      </c>
      <c r="N10" s="73"/>
      <c r="O10" s="73"/>
      <c r="P10" s="73"/>
      <c r="Q10" s="73"/>
      <c r="R10" s="73"/>
      <c r="S10" s="73"/>
      <c r="T10" s="74"/>
    </row>
    <row r="11" spans="1:20" ht="13.5" customHeight="1">
      <c r="A11" s="75"/>
      <c r="B11" s="76" t="s">
        <v>213</v>
      </c>
      <c r="C11" s="77">
        <v>34050</v>
      </c>
      <c r="D11" s="77">
        <v>6.40847784280777</v>
      </c>
      <c r="E11" s="78">
        <v>34056.40847784281</v>
      </c>
      <c r="F11" s="77">
        <v>426.8182919523998</v>
      </c>
      <c r="G11" s="77">
        <v>1426</v>
      </c>
      <c r="H11" s="77">
        <v>24472.123221536545</v>
      </c>
      <c r="I11" s="78">
        <v>60381.34999133175</v>
      </c>
      <c r="J11" s="72"/>
      <c r="K11" s="77">
        <v>25846.091212000403</v>
      </c>
      <c r="L11" s="77">
        <v>-1277.1257910405077</v>
      </c>
      <c r="M11" s="77">
        <v>-96.8421994233504</v>
      </c>
      <c r="N11" s="73"/>
      <c r="O11" s="73"/>
      <c r="P11" s="73"/>
      <c r="Q11" s="73"/>
      <c r="R11" s="73"/>
      <c r="S11" s="73"/>
      <c r="T11" s="74"/>
    </row>
    <row r="12" spans="1:20" ht="13.5" customHeight="1">
      <c r="A12" s="51"/>
      <c r="B12" s="52" t="s">
        <v>214</v>
      </c>
      <c r="C12" s="53">
        <v>36119.99999999999</v>
      </c>
      <c r="D12" s="53">
        <v>6.719782829284668</v>
      </c>
      <c r="E12" s="54">
        <v>36126.71978282928</v>
      </c>
      <c r="F12" s="53">
        <v>426.8182919523998</v>
      </c>
      <c r="G12" s="53">
        <v>501</v>
      </c>
      <c r="H12" s="53">
        <v>22812.08632556355</v>
      </c>
      <c r="I12" s="54">
        <v>59866.62440034522</v>
      </c>
      <c r="J12" s="72"/>
      <c r="K12" s="53">
        <v>23731.65831882641</v>
      </c>
      <c r="L12" s="53">
        <v>-822.7297938404398</v>
      </c>
      <c r="M12" s="53">
        <v>-96.84219942241907</v>
      </c>
      <c r="N12" s="73"/>
      <c r="O12" s="73"/>
      <c r="P12" s="73"/>
      <c r="Q12" s="73"/>
      <c r="R12" s="73"/>
      <c r="S12" s="73"/>
      <c r="T12" s="74"/>
    </row>
    <row r="13" spans="1:20" ht="13.5" customHeight="1">
      <c r="A13" s="75"/>
      <c r="B13" s="76" t="s">
        <v>215</v>
      </c>
      <c r="C13" s="77">
        <v>33540</v>
      </c>
      <c r="D13" s="77">
        <v>6.303383827209473</v>
      </c>
      <c r="E13" s="78">
        <v>33546.30338382721</v>
      </c>
      <c r="F13" s="77">
        <v>426.8182919523998</v>
      </c>
      <c r="G13" s="77">
        <v>0</v>
      </c>
      <c r="H13" s="77">
        <v>22974.90150518977</v>
      </c>
      <c r="I13" s="78">
        <v>56948.02318096938</v>
      </c>
      <c r="J13" s="72"/>
      <c r="K13" s="77">
        <v>23064.79951051593</v>
      </c>
      <c r="L13" s="77">
        <v>6.944194088806346</v>
      </c>
      <c r="M13" s="77">
        <v>-96.84219941496849</v>
      </c>
      <c r="N13" s="73"/>
      <c r="O13" s="73"/>
      <c r="P13" s="73"/>
      <c r="Q13" s="73"/>
      <c r="R13" s="73"/>
      <c r="S13" s="73"/>
      <c r="T13" s="74"/>
    </row>
    <row r="14" spans="1:20" ht="13.5" customHeight="1">
      <c r="A14" s="51"/>
      <c r="B14" s="52" t="s">
        <v>216</v>
      </c>
      <c r="C14" s="53">
        <v>34200</v>
      </c>
      <c r="D14" s="53">
        <v>6.546391010284424</v>
      </c>
      <c r="E14" s="54">
        <v>34206.546391010284</v>
      </c>
      <c r="F14" s="53">
        <v>426.8182919523998</v>
      </c>
      <c r="G14" s="53">
        <v>0</v>
      </c>
      <c r="H14" s="53">
        <v>34325.01750751393</v>
      </c>
      <c r="I14" s="54">
        <v>68958.38219047661</v>
      </c>
      <c r="J14" s="72"/>
      <c r="K14" s="53">
        <v>23691.68888448218</v>
      </c>
      <c r="L14" s="53">
        <v>-600.7820704770169</v>
      </c>
      <c r="M14" s="53">
        <v>11234.11069350876</v>
      </c>
      <c r="N14" s="73"/>
      <c r="O14" s="73"/>
      <c r="P14" s="73"/>
      <c r="Q14" s="73"/>
      <c r="R14" s="73"/>
      <c r="S14" s="73"/>
      <c r="T14" s="74"/>
    </row>
    <row r="15" spans="1:20" ht="13.5" customHeight="1">
      <c r="A15" s="75"/>
      <c r="B15" s="76" t="s">
        <v>217</v>
      </c>
      <c r="C15" s="77">
        <v>34440</v>
      </c>
      <c r="D15" s="77">
        <v>6.498242378234863</v>
      </c>
      <c r="E15" s="78">
        <v>34446.498242378235</v>
      </c>
      <c r="F15" s="77">
        <v>426.8182919523998</v>
      </c>
      <c r="G15" s="77">
        <v>0</v>
      </c>
      <c r="H15" s="77">
        <v>23398.24624168397</v>
      </c>
      <c r="I15" s="78">
        <v>58271.5627760146</v>
      </c>
      <c r="J15" s="72"/>
      <c r="K15" s="77">
        <v>23473.472518891173</v>
      </c>
      <c r="L15" s="77">
        <v>21.61592220776449</v>
      </c>
      <c r="M15" s="77">
        <v>-96.84219941496849</v>
      </c>
      <c r="N15" s="73"/>
      <c r="O15" s="73"/>
      <c r="P15" s="73"/>
      <c r="Q15" s="73"/>
      <c r="R15" s="73"/>
      <c r="S15" s="73"/>
      <c r="T15" s="74"/>
    </row>
    <row r="16" spans="1:20" ht="13.5" customHeight="1">
      <c r="A16" s="51"/>
      <c r="B16" s="52" t="s">
        <v>218</v>
      </c>
      <c r="C16" s="53">
        <v>35040</v>
      </c>
      <c r="D16" s="53">
        <v>6.140148401260376</v>
      </c>
      <c r="E16" s="54">
        <v>35046.14014840126</v>
      </c>
      <c r="F16" s="53">
        <v>426.8182919523998</v>
      </c>
      <c r="G16" s="53">
        <v>0</v>
      </c>
      <c r="H16" s="53">
        <v>23558.26277509291</v>
      </c>
      <c r="I16" s="54">
        <v>59031.22121544657</v>
      </c>
      <c r="J16" s="72"/>
      <c r="K16" s="53">
        <v>24296.228706409885</v>
      </c>
      <c r="L16" s="53">
        <v>-641.1237318945584</v>
      </c>
      <c r="M16" s="53">
        <v>-96.84219942241907</v>
      </c>
      <c r="N16" s="73"/>
      <c r="O16" s="73"/>
      <c r="P16" s="73"/>
      <c r="Q16" s="73"/>
      <c r="R16" s="73"/>
      <c r="S16" s="73"/>
      <c r="T16" s="74"/>
    </row>
    <row r="17" spans="1:20" ht="13.5" customHeight="1">
      <c r="A17" s="75"/>
      <c r="B17" s="76" t="s">
        <v>131</v>
      </c>
      <c r="C17" s="77">
        <v>34650</v>
      </c>
      <c r="D17" s="77">
        <v>6.793906211853027</v>
      </c>
      <c r="E17" s="78">
        <v>34656.79390621185</v>
      </c>
      <c r="F17" s="77">
        <v>426.8182919523998</v>
      </c>
      <c r="G17" s="77">
        <v>0</v>
      </c>
      <c r="H17" s="77">
        <v>22765.993153837873</v>
      </c>
      <c r="I17" s="78">
        <v>57849.60535200212</v>
      </c>
      <c r="J17" s="72"/>
      <c r="K17" s="77">
        <v>23544.63206624237</v>
      </c>
      <c r="L17" s="77">
        <v>-681.7967129783535</v>
      </c>
      <c r="M17" s="77">
        <v>-96.84219942614436</v>
      </c>
      <c r="N17" s="73"/>
      <c r="O17" s="73"/>
      <c r="P17" s="73"/>
      <c r="Q17" s="73"/>
      <c r="R17" s="73"/>
      <c r="S17" s="73"/>
      <c r="T17" s="74"/>
    </row>
    <row r="18" spans="1:20" ht="13.5" customHeight="1">
      <c r="A18" s="51"/>
      <c r="B18" s="52" t="s">
        <v>219</v>
      </c>
      <c r="C18" s="53">
        <v>32640.000000000004</v>
      </c>
      <c r="D18" s="53">
        <v>5.956308364868164</v>
      </c>
      <c r="E18" s="54">
        <v>32645.95630836487</v>
      </c>
      <c r="F18" s="53">
        <v>426.8182919523998</v>
      </c>
      <c r="G18" s="53">
        <v>0</v>
      </c>
      <c r="H18" s="53">
        <v>22752.078181909834</v>
      </c>
      <c r="I18" s="54">
        <v>55824.852782227106</v>
      </c>
      <c r="J18" s="72"/>
      <c r="K18" s="53">
        <v>23534.529746541702</v>
      </c>
      <c r="L18" s="53">
        <v>-685.6093652094503</v>
      </c>
      <c r="M18" s="53">
        <v>-96.84219942241907</v>
      </c>
      <c r="N18" s="73"/>
      <c r="O18" s="73"/>
      <c r="P18" s="73"/>
      <c r="Q18" s="73"/>
      <c r="R18" s="73"/>
      <c r="S18" s="73"/>
      <c r="T18" s="74"/>
    </row>
    <row r="19" spans="1:20" ht="13.5" customHeight="1">
      <c r="A19" s="75"/>
      <c r="B19" s="76" t="s">
        <v>220</v>
      </c>
      <c r="C19" s="77">
        <v>34890.00000000001</v>
      </c>
      <c r="D19" s="77">
        <v>6.386089086532593</v>
      </c>
      <c r="E19" s="78">
        <v>34896.38608908654</v>
      </c>
      <c r="F19" s="77">
        <v>426.8182919523998</v>
      </c>
      <c r="G19" s="77">
        <v>0</v>
      </c>
      <c r="H19" s="77">
        <v>24115.636232251538</v>
      </c>
      <c r="I19" s="78">
        <v>59438.84061329048</v>
      </c>
      <c r="J19" s="72"/>
      <c r="K19" s="77">
        <v>24855.945726821097</v>
      </c>
      <c r="L19" s="77">
        <v>-643.4672951434133</v>
      </c>
      <c r="M19" s="77">
        <v>-96.84219942614436</v>
      </c>
      <c r="N19" s="73"/>
      <c r="O19" s="73"/>
      <c r="P19" s="73"/>
      <c r="Q19" s="73"/>
      <c r="R19" s="73"/>
      <c r="S19" s="73"/>
      <c r="T19" s="74"/>
    </row>
    <row r="20" spans="1:20" ht="13.5" customHeight="1">
      <c r="A20" s="51"/>
      <c r="B20" s="52" t="s">
        <v>221</v>
      </c>
      <c r="C20" s="53">
        <v>34530</v>
      </c>
      <c r="D20" s="53">
        <v>6.5849761962890625</v>
      </c>
      <c r="E20" s="54">
        <v>34536.58497619629</v>
      </c>
      <c r="F20" s="53">
        <v>426.8182919523998</v>
      </c>
      <c r="G20" s="53">
        <v>0</v>
      </c>
      <c r="H20" s="53">
        <v>23210.55300116271</v>
      </c>
      <c r="I20" s="54">
        <v>58173.9562693114</v>
      </c>
      <c r="J20" s="72"/>
      <c r="K20" s="53">
        <v>24136.38052625042</v>
      </c>
      <c r="L20" s="53">
        <v>-828.9853256615673</v>
      </c>
      <c r="M20" s="53">
        <v>-96.84219942614436</v>
      </c>
      <c r="N20" s="73"/>
      <c r="O20" s="73"/>
      <c r="P20" s="73"/>
      <c r="Q20" s="73"/>
      <c r="R20" s="73"/>
      <c r="S20" s="73"/>
      <c r="T20" s="74"/>
    </row>
    <row r="21" spans="1:20" ht="13.5" customHeight="1">
      <c r="A21" s="75"/>
      <c r="B21" s="76" t="s">
        <v>222</v>
      </c>
      <c r="C21" s="77">
        <v>33869.99999999999</v>
      </c>
      <c r="D21" s="77">
        <v>5.38680362701416</v>
      </c>
      <c r="E21" s="78">
        <v>33875.38680362701</v>
      </c>
      <c r="F21" s="77">
        <v>426.8182919523998</v>
      </c>
      <c r="G21" s="77">
        <v>0</v>
      </c>
      <c r="H21" s="77">
        <v>23413.734776855214</v>
      </c>
      <c r="I21" s="78">
        <v>57715.93987243462</v>
      </c>
      <c r="J21" s="72"/>
      <c r="K21" s="77">
        <v>24463.20055282529</v>
      </c>
      <c r="L21" s="77">
        <v>-952.6235765476569</v>
      </c>
      <c r="M21" s="77">
        <v>-96.84219942241907</v>
      </c>
      <c r="N21" s="73"/>
      <c r="O21" s="73"/>
      <c r="P21" s="73"/>
      <c r="Q21" s="73"/>
      <c r="R21" s="73"/>
      <c r="S21" s="73"/>
      <c r="T21" s="74"/>
    </row>
    <row r="22" spans="1:20" ht="13.5" customHeight="1">
      <c r="A22" s="51"/>
      <c r="B22" s="52" t="s">
        <v>223</v>
      </c>
      <c r="C22" s="53">
        <v>35100</v>
      </c>
      <c r="D22" s="53">
        <v>5.969699859619141</v>
      </c>
      <c r="E22" s="54">
        <v>35105.96969985962</v>
      </c>
      <c r="F22" s="53">
        <v>426.8182919523998</v>
      </c>
      <c r="G22" s="53">
        <v>784</v>
      </c>
      <c r="H22" s="53">
        <v>24988.00452427258</v>
      </c>
      <c r="I22" s="54">
        <v>61304.79251608459</v>
      </c>
      <c r="J22" s="72"/>
      <c r="K22" s="53">
        <v>25849.966579342</v>
      </c>
      <c r="L22" s="53">
        <v>-765.1198556451399</v>
      </c>
      <c r="M22" s="53">
        <v>-96.84219942428172</v>
      </c>
      <c r="N22" s="73"/>
      <c r="O22" s="73"/>
      <c r="P22" s="73"/>
      <c r="Q22" s="73"/>
      <c r="R22" s="73"/>
      <c r="S22" s="73"/>
      <c r="T22" s="74"/>
    </row>
    <row r="23" spans="1:20" ht="13.5" customHeight="1">
      <c r="A23" s="75"/>
      <c r="B23" s="76" t="s">
        <v>224</v>
      </c>
      <c r="C23" s="77">
        <v>34050</v>
      </c>
      <c r="D23" s="77">
        <v>5.749209880828857</v>
      </c>
      <c r="E23" s="78">
        <v>34055.74920988083</v>
      </c>
      <c r="F23" s="77">
        <v>426.8182919523998</v>
      </c>
      <c r="G23" s="77">
        <v>242</v>
      </c>
      <c r="H23" s="77">
        <v>24319.332761191265</v>
      </c>
      <c r="I23" s="78">
        <v>59043.900263024494</v>
      </c>
      <c r="J23" s="72"/>
      <c r="K23" s="77">
        <v>25388.846368083174</v>
      </c>
      <c r="L23" s="77">
        <v>-972.671407469489</v>
      </c>
      <c r="M23" s="77">
        <v>-96.84219942241907</v>
      </c>
      <c r="N23" s="73"/>
      <c r="O23" s="73"/>
      <c r="P23" s="73"/>
      <c r="Q23" s="73"/>
      <c r="R23" s="73"/>
      <c r="S23" s="73"/>
      <c r="T23" s="74"/>
    </row>
    <row r="24" spans="1:20" ht="13.5" customHeight="1">
      <c r="A24" s="51"/>
      <c r="B24" s="52" t="s">
        <v>225</v>
      </c>
      <c r="C24" s="53">
        <v>34020</v>
      </c>
      <c r="D24" s="53">
        <v>5.799357652664185</v>
      </c>
      <c r="E24" s="54">
        <v>34025.799357652664</v>
      </c>
      <c r="F24" s="53">
        <v>426.8182919523998</v>
      </c>
      <c r="G24" s="53">
        <v>652</v>
      </c>
      <c r="H24" s="53">
        <v>25966.16416785445</v>
      </c>
      <c r="I24" s="54">
        <v>61070.781817459516</v>
      </c>
      <c r="J24" s="72"/>
      <c r="K24" s="53">
        <v>26916.234189649334</v>
      </c>
      <c r="L24" s="53">
        <v>-853.2278223724635</v>
      </c>
      <c r="M24" s="53">
        <v>-96.84219942241907</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11.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K26" sqref="K26"/>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197</v>
      </c>
      <c r="B1" s="55" t="s">
        <v>256</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24160</v>
      </c>
      <c r="D4" s="53">
        <v>9516.352688789368</v>
      </c>
      <c r="E4" s="54">
        <v>33676.35268878937</v>
      </c>
      <c r="F4" s="53">
        <v>426.76264671832365</v>
      </c>
      <c r="G4" s="53">
        <v>0</v>
      </c>
      <c r="H4" s="53">
        <v>63783.54891735121</v>
      </c>
      <c r="I4" s="54">
        <v>97886.6642528589</v>
      </c>
      <c r="J4" s="72"/>
      <c r="K4" s="53">
        <v>50525.643405335046</v>
      </c>
      <c r="L4" s="53">
        <v>1481.9828588179246</v>
      </c>
      <c r="M4" s="53">
        <v>11775.922653198242</v>
      </c>
      <c r="N4" s="73"/>
      <c r="O4" s="73"/>
      <c r="P4" s="73"/>
      <c r="Q4" s="73"/>
      <c r="R4" s="73"/>
      <c r="S4" s="73"/>
      <c r="T4" s="74"/>
    </row>
    <row r="5" spans="1:20" ht="13.5" customHeight="1">
      <c r="A5" s="75"/>
      <c r="B5" s="76" t="s">
        <v>23</v>
      </c>
      <c r="C5" s="77">
        <v>23420</v>
      </c>
      <c r="D5" s="77">
        <v>9946.679684400558</v>
      </c>
      <c r="E5" s="78">
        <v>33366.67968440056</v>
      </c>
      <c r="F5" s="77">
        <v>426.76264671832365</v>
      </c>
      <c r="G5" s="77">
        <v>0</v>
      </c>
      <c r="H5" s="77">
        <v>64085.270729470605</v>
      </c>
      <c r="I5" s="78">
        <v>97878.71306058948</v>
      </c>
      <c r="J5" s="72"/>
      <c r="K5" s="77">
        <v>52610.18719710592</v>
      </c>
      <c r="L5" s="77">
        <v>-536.5960159584702</v>
      </c>
      <c r="M5" s="77">
        <v>12011.679548323154</v>
      </c>
      <c r="N5" s="73"/>
      <c r="O5" s="73"/>
      <c r="P5" s="73"/>
      <c r="Q5" s="73"/>
      <c r="R5" s="73"/>
      <c r="S5" s="73"/>
      <c r="T5" s="74"/>
    </row>
    <row r="6" spans="1:20" ht="13.5" customHeight="1">
      <c r="A6" s="51"/>
      <c r="B6" s="52" t="s">
        <v>210</v>
      </c>
      <c r="C6" s="53">
        <v>21660</v>
      </c>
      <c r="D6" s="53">
        <v>9216.152275800705</v>
      </c>
      <c r="E6" s="54">
        <v>30876.152275800705</v>
      </c>
      <c r="F6" s="53">
        <v>426.76264671832365</v>
      </c>
      <c r="G6" s="53">
        <v>0</v>
      </c>
      <c r="H6" s="53">
        <v>50588.79963824896</v>
      </c>
      <c r="I6" s="54">
        <v>81891.71456076798</v>
      </c>
      <c r="J6" s="72"/>
      <c r="K6" s="53">
        <v>51328.154710647046</v>
      </c>
      <c r="L6" s="53">
        <v>-642.5128729756724</v>
      </c>
      <c r="M6" s="53">
        <v>-96.84219942241907</v>
      </c>
      <c r="N6" s="73"/>
      <c r="O6" s="73"/>
      <c r="P6" s="73"/>
      <c r="Q6" s="73"/>
      <c r="R6" s="73"/>
      <c r="S6" s="73"/>
      <c r="T6" s="74"/>
    </row>
    <row r="7" spans="1:20" ht="13.5" customHeight="1">
      <c r="A7" s="75"/>
      <c r="B7" s="76" t="s">
        <v>211</v>
      </c>
      <c r="C7" s="77">
        <v>23100</v>
      </c>
      <c r="D7" s="77">
        <v>10156.861422538757</v>
      </c>
      <c r="E7" s="78">
        <v>33256.86142253876</v>
      </c>
      <c r="F7" s="77">
        <v>426.76264671832365</v>
      </c>
      <c r="G7" s="77">
        <v>0</v>
      </c>
      <c r="H7" s="77">
        <v>49847.959960913155</v>
      </c>
      <c r="I7" s="78">
        <v>83531.58403017023</v>
      </c>
      <c r="J7" s="72"/>
      <c r="K7" s="77">
        <v>50650.53120865693</v>
      </c>
      <c r="L7" s="77">
        <v>-705.72904831391</v>
      </c>
      <c r="M7" s="77">
        <v>-96.84219942986965</v>
      </c>
      <c r="N7" s="73"/>
      <c r="O7" s="73"/>
      <c r="P7" s="73"/>
      <c r="Q7" s="73"/>
      <c r="R7" s="73"/>
      <c r="S7" s="73"/>
      <c r="T7" s="74"/>
    </row>
    <row r="8" spans="1:20" ht="13.5" customHeight="1">
      <c r="A8" s="51"/>
      <c r="B8" s="52" t="s">
        <v>42</v>
      </c>
      <c r="C8" s="53">
        <v>23520</v>
      </c>
      <c r="D8" s="53">
        <v>9946.639912128448</v>
      </c>
      <c r="E8" s="54">
        <v>33466.63991212845</v>
      </c>
      <c r="F8" s="53">
        <v>426.76264671832365</v>
      </c>
      <c r="G8" s="53">
        <v>0</v>
      </c>
      <c r="H8" s="53">
        <v>50412.846627793944</v>
      </c>
      <c r="I8" s="54">
        <v>84306.24918664072</v>
      </c>
      <c r="J8" s="72"/>
      <c r="K8" s="53">
        <v>51302.92719908356</v>
      </c>
      <c r="L8" s="53">
        <v>-793.2383718672027</v>
      </c>
      <c r="M8" s="53">
        <v>-96.84219942241907</v>
      </c>
      <c r="N8" s="73"/>
      <c r="O8" s="73"/>
      <c r="P8" s="73"/>
      <c r="Q8" s="73"/>
      <c r="R8" s="73"/>
      <c r="S8" s="73"/>
      <c r="T8" s="74"/>
    </row>
    <row r="9" spans="1:20" ht="13.5" customHeight="1">
      <c r="A9" s="75"/>
      <c r="B9" s="76" t="s">
        <v>212</v>
      </c>
      <c r="C9" s="77">
        <v>24000</v>
      </c>
      <c r="D9" s="77">
        <v>9316.293565273285</v>
      </c>
      <c r="E9" s="78">
        <v>33316.293565273285</v>
      </c>
      <c r="F9" s="77">
        <v>426.76264671832365</v>
      </c>
      <c r="G9" s="77">
        <v>230</v>
      </c>
      <c r="H9" s="77">
        <v>50403.594932577646</v>
      </c>
      <c r="I9" s="78">
        <v>84376.65114456924</v>
      </c>
      <c r="J9" s="72"/>
      <c r="K9" s="77">
        <v>51358.7104316857</v>
      </c>
      <c r="L9" s="77">
        <v>-858.2732996856367</v>
      </c>
      <c r="M9" s="77">
        <v>-96.84219942241907</v>
      </c>
      <c r="N9" s="73"/>
      <c r="O9" s="73"/>
      <c r="P9" s="73"/>
      <c r="Q9" s="73"/>
      <c r="R9" s="73"/>
      <c r="S9" s="73"/>
      <c r="T9" s="74"/>
    </row>
    <row r="10" spans="1:20" ht="13.5" customHeight="1">
      <c r="A10" s="51"/>
      <c r="B10" s="52" t="s">
        <v>57</v>
      </c>
      <c r="C10" s="53">
        <v>23720</v>
      </c>
      <c r="D10" s="53">
        <v>8725.877272844315</v>
      </c>
      <c r="E10" s="54">
        <v>32445.877272844315</v>
      </c>
      <c r="F10" s="53">
        <v>426.76264671832365</v>
      </c>
      <c r="G10" s="53">
        <v>0</v>
      </c>
      <c r="H10" s="53">
        <v>50722.89556014813</v>
      </c>
      <c r="I10" s="54">
        <v>83595.53547971076</v>
      </c>
      <c r="J10" s="72"/>
      <c r="K10" s="53">
        <v>51590.978733005315</v>
      </c>
      <c r="L10" s="53">
        <v>-771.2409734347682</v>
      </c>
      <c r="M10" s="53">
        <v>-96.84219942241907</v>
      </c>
      <c r="N10" s="73"/>
      <c r="O10" s="73"/>
      <c r="P10" s="73"/>
      <c r="Q10" s="73"/>
      <c r="R10" s="73"/>
      <c r="S10" s="73"/>
      <c r="T10" s="74"/>
    </row>
    <row r="11" spans="1:20" ht="13.5" customHeight="1">
      <c r="A11" s="75"/>
      <c r="B11" s="76" t="s">
        <v>213</v>
      </c>
      <c r="C11" s="77">
        <v>22700</v>
      </c>
      <c r="D11" s="77">
        <v>9486.408478021622</v>
      </c>
      <c r="E11" s="78">
        <v>32186.40847802162</v>
      </c>
      <c r="F11" s="77">
        <v>426.76264671832365</v>
      </c>
      <c r="G11" s="77">
        <v>1426</v>
      </c>
      <c r="H11" s="77">
        <v>53155.68232139926</v>
      </c>
      <c r="I11" s="78">
        <v>87194.8534461392</v>
      </c>
      <c r="J11" s="72"/>
      <c r="K11" s="77">
        <v>54529.65031186312</v>
      </c>
      <c r="L11" s="77">
        <v>-1277.1257910405077</v>
      </c>
      <c r="M11" s="77">
        <v>-96.8421994233504</v>
      </c>
      <c r="N11" s="73"/>
      <c r="O11" s="73"/>
      <c r="P11" s="73"/>
      <c r="Q11" s="73"/>
      <c r="R11" s="73"/>
      <c r="S11" s="73"/>
      <c r="T11" s="74"/>
    </row>
    <row r="12" spans="1:20" ht="13.5" customHeight="1">
      <c r="A12" s="51"/>
      <c r="B12" s="52" t="s">
        <v>214</v>
      </c>
      <c r="C12" s="53">
        <v>24080</v>
      </c>
      <c r="D12" s="53">
        <v>9976.719782948494</v>
      </c>
      <c r="E12" s="54">
        <v>34056.719782948494</v>
      </c>
      <c r="F12" s="53">
        <v>426.76264671832365</v>
      </c>
      <c r="G12" s="53">
        <v>501</v>
      </c>
      <c r="H12" s="53">
        <v>49905.45096922771</v>
      </c>
      <c r="I12" s="54">
        <v>84889.93339889453</v>
      </c>
      <c r="J12" s="72"/>
      <c r="K12" s="53">
        <v>50825.02296249057</v>
      </c>
      <c r="L12" s="53">
        <v>-822.7297938404398</v>
      </c>
      <c r="M12" s="53">
        <v>-96.84219942241907</v>
      </c>
      <c r="N12" s="73"/>
      <c r="O12" s="73"/>
      <c r="P12" s="73"/>
      <c r="Q12" s="73"/>
      <c r="R12" s="73"/>
      <c r="S12" s="73"/>
      <c r="T12" s="74"/>
    </row>
    <row r="13" spans="1:20" ht="13.5" customHeight="1">
      <c r="A13" s="75"/>
      <c r="B13" s="76" t="s">
        <v>215</v>
      </c>
      <c r="C13" s="77">
        <v>22360</v>
      </c>
      <c r="D13" s="77">
        <v>9386.303380012512</v>
      </c>
      <c r="E13" s="78">
        <v>31746.303380012512</v>
      </c>
      <c r="F13" s="77">
        <v>426.76264671832365</v>
      </c>
      <c r="G13" s="77">
        <v>0</v>
      </c>
      <c r="H13" s="77">
        <v>50176.61162308077</v>
      </c>
      <c r="I13" s="78">
        <v>82349.67764981161</v>
      </c>
      <c r="J13" s="72"/>
      <c r="K13" s="77">
        <v>50266.50962840693</v>
      </c>
      <c r="L13" s="77">
        <v>6.944194088806346</v>
      </c>
      <c r="M13" s="77">
        <v>-96.84219941496849</v>
      </c>
      <c r="N13" s="73"/>
      <c r="O13" s="73"/>
      <c r="P13" s="73"/>
      <c r="Q13" s="73"/>
      <c r="R13" s="73"/>
      <c r="S13" s="73"/>
      <c r="T13" s="74"/>
    </row>
    <row r="14" spans="1:20" ht="13.5" customHeight="1">
      <c r="A14" s="51"/>
      <c r="B14" s="52" t="s">
        <v>216</v>
      </c>
      <c r="C14" s="53">
        <v>22800</v>
      </c>
      <c r="D14" s="53">
        <v>9806.546391010284</v>
      </c>
      <c r="E14" s="54">
        <v>32606.546391010284</v>
      </c>
      <c r="F14" s="53">
        <v>426.76264671832365</v>
      </c>
      <c r="G14" s="53">
        <v>0</v>
      </c>
      <c r="H14" s="53">
        <v>61641.06991444548</v>
      </c>
      <c r="I14" s="54">
        <v>94674.37895217408</v>
      </c>
      <c r="J14" s="72"/>
      <c r="K14" s="53">
        <v>51007.74129141374</v>
      </c>
      <c r="L14" s="53">
        <v>-600.7820704770169</v>
      </c>
      <c r="M14" s="53">
        <v>11234.11069350876</v>
      </c>
      <c r="N14" s="73"/>
      <c r="O14" s="73"/>
      <c r="P14" s="73"/>
      <c r="Q14" s="73"/>
      <c r="R14" s="73"/>
      <c r="S14" s="73"/>
      <c r="T14" s="74"/>
    </row>
    <row r="15" spans="1:20" ht="13.5" customHeight="1">
      <c r="A15" s="75"/>
      <c r="B15" s="76" t="s">
        <v>217</v>
      </c>
      <c r="C15" s="77">
        <v>22960</v>
      </c>
      <c r="D15" s="77">
        <v>9676.49824810028</v>
      </c>
      <c r="E15" s="78">
        <v>32636.49824810028</v>
      </c>
      <c r="F15" s="77">
        <v>426.76264671832365</v>
      </c>
      <c r="G15" s="77">
        <v>0</v>
      </c>
      <c r="H15" s="77">
        <v>50560.25694978649</v>
      </c>
      <c r="I15" s="78">
        <v>83623.51784460508</v>
      </c>
      <c r="J15" s="72"/>
      <c r="K15" s="77">
        <v>50635.483226993696</v>
      </c>
      <c r="L15" s="77">
        <v>21.61592220776449</v>
      </c>
      <c r="M15" s="77">
        <v>-96.84219941496849</v>
      </c>
      <c r="N15" s="73"/>
      <c r="O15" s="73"/>
      <c r="P15" s="73"/>
      <c r="Q15" s="73"/>
      <c r="R15" s="73"/>
      <c r="S15" s="73"/>
      <c r="T15" s="74"/>
    </row>
    <row r="16" spans="1:20" ht="13.5" customHeight="1">
      <c r="A16" s="51"/>
      <c r="B16" s="52" t="s">
        <v>218</v>
      </c>
      <c r="C16" s="53">
        <v>23360</v>
      </c>
      <c r="D16" s="53">
        <v>9116.140148878098</v>
      </c>
      <c r="E16" s="54">
        <v>32476.140148878098</v>
      </c>
      <c r="F16" s="53">
        <v>426.76264671832365</v>
      </c>
      <c r="G16" s="53">
        <v>0</v>
      </c>
      <c r="H16" s="53">
        <v>50932.54585510738</v>
      </c>
      <c r="I16" s="54">
        <v>83835.4486507038</v>
      </c>
      <c r="J16" s="72"/>
      <c r="K16" s="53">
        <v>51670.51178642436</v>
      </c>
      <c r="L16" s="53">
        <v>-641.1237318945584</v>
      </c>
      <c r="M16" s="53">
        <v>-96.84219942241907</v>
      </c>
      <c r="N16" s="73"/>
      <c r="O16" s="73"/>
      <c r="P16" s="73"/>
      <c r="Q16" s="73"/>
      <c r="R16" s="73"/>
      <c r="S16" s="73"/>
      <c r="T16" s="74"/>
    </row>
    <row r="17" spans="1:20" ht="13.5" customHeight="1">
      <c r="A17" s="75"/>
      <c r="B17" s="76" t="s">
        <v>131</v>
      </c>
      <c r="C17" s="77">
        <v>23100</v>
      </c>
      <c r="D17" s="77">
        <v>10086.793905735016</v>
      </c>
      <c r="E17" s="78">
        <v>33186.793905735016</v>
      </c>
      <c r="F17" s="77">
        <v>426.76264671832365</v>
      </c>
      <c r="G17" s="77">
        <v>0</v>
      </c>
      <c r="H17" s="77">
        <v>49864.48559422053</v>
      </c>
      <c r="I17" s="78">
        <v>83478.04214667386</v>
      </c>
      <c r="J17" s="72"/>
      <c r="K17" s="77">
        <v>50643.12450662503</v>
      </c>
      <c r="L17" s="77">
        <v>-681.7967129783535</v>
      </c>
      <c r="M17" s="77">
        <v>-96.84219942614436</v>
      </c>
      <c r="N17" s="73"/>
      <c r="O17" s="73"/>
      <c r="P17" s="73"/>
      <c r="Q17" s="73"/>
      <c r="R17" s="73"/>
      <c r="S17" s="73"/>
      <c r="T17" s="74"/>
    </row>
    <row r="18" spans="1:20" ht="13.5" customHeight="1">
      <c r="A18" s="51"/>
      <c r="B18" s="52" t="s">
        <v>219</v>
      </c>
      <c r="C18" s="53">
        <v>21760</v>
      </c>
      <c r="D18" s="53">
        <v>8895.956310749054</v>
      </c>
      <c r="E18" s="54">
        <v>30655.956310749054</v>
      </c>
      <c r="F18" s="53">
        <v>426.76264671832365</v>
      </c>
      <c r="G18" s="53">
        <v>0</v>
      </c>
      <c r="H18" s="53">
        <v>49883.34831762544</v>
      </c>
      <c r="I18" s="54">
        <v>80966.06727509282</v>
      </c>
      <c r="J18" s="72"/>
      <c r="K18" s="53">
        <v>50665.799882257306</v>
      </c>
      <c r="L18" s="53">
        <v>-685.6093652094503</v>
      </c>
      <c r="M18" s="53">
        <v>-96.84219942241907</v>
      </c>
      <c r="N18" s="73"/>
      <c r="O18" s="73"/>
      <c r="P18" s="73"/>
      <c r="Q18" s="73"/>
      <c r="R18" s="73"/>
      <c r="S18" s="73"/>
      <c r="T18" s="74"/>
    </row>
    <row r="19" spans="1:20" ht="13.5" customHeight="1">
      <c r="A19" s="75"/>
      <c r="B19" s="76" t="s">
        <v>220</v>
      </c>
      <c r="C19" s="77">
        <v>23260</v>
      </c>
      <c r="D19" s="77">
        <v>9566.386087179184</v>
      </c>
      <c r="E19" s="78">
        <v>32826.386087179184</v>
      </c>
      <c r="F19" s="77">
        <v>426.76264671832365</v>
      </c>
      <c r="G19" s="77">
        <v>0</v>
      </c>
      <c r="H19" s="77">
        <v>51674.94197634606</v>
      </c>
      <c r="I19" s="78">
        <v>84928.09071024356</v>
      </c>
      <c r="J19" s="72"/>
      <c r="K19" s="77">
        <v>52415.25147091562</v>
      </c>
      <c r="L19" s="77">
        <v>-643.4672951434133</v>
      </c>
      <c r="M19" s="77">
        <v>-96.84219942614436</v>
      </c>
      <c r="N19" s="73"/>
      <c r="O19" s="73"/>
      <c r="P19" s="73"/>
      <c r="Q19" s="73"/>
      <c r="R19" s="73"/>
      <c r="S19" s="73"/>
      <c r="T19" s="74"/>
    </row>
    <row r="20" spans="1:20" ht="13.5" customHeight="1">
      <c r="A20" s="51"/>
      <c r="B20" s="52" t="s">
        <v>221</v>
      </c>
      <c r="C20" s="53">
        <v>23020</v>
      </c>
      <c r="D20" s="53">
        <v>9776.584975481033</v>
      </c>
      <c r="E20" s="54">
        <v>32796.58497548103</v>
      </c>
      <c r="F20" s="53">
        <v>426.76264671832365</v>
      </c>
      <c r="G20" s="53">
        <v>0</v>
      </c>
      <c r="H20" s="53">
        <v>50306.008946239606</v>
      </c>
      <c r="I20" s="54">
        <v>83529.35656843896</v>
      </c>
      <c r="J20" s="72"/>
      <c r="K20" s="53">
        <v>51231.83647132732</v>
      </c>
      <c r="L20" s="53">
        <v>-828.9853256615673</v>
      </c>
      <c r="M20" s="53">
        <v>-96.84219942614436</v>
      </c>
      <c r="N20" s="73"/>
      <c r="O20" s="73"/>
      <c r="P20" s="73"/>
      <c r="Q20" s="73"/>
      <c r="R20" s="73"/>
      <c r="S20" s="73"/>
      <c r="T20" s="74"/>
    </row>
    <row r="21" spans="1:20" ht="13.5" customHeight="1">
      <c r="A21" s="75"/>
      <c r="B21" s="76" t="s">
        <v>222</v>
      </c>
      <c r="C21" s="77">
        <v>22580</v>
      </c>
      <c r="D21" s="77">
        <v>8045.386802911758</v>
      </c>
      <c r="E21" s="78">
        <v>30625.38680291176</v>
      </c>
      <c r="F21" s="77">
        <v>426.76264671832365</v>
      </c>
      <c r="G21" s="77">
        <v>0</v>
      </c>
      <c r="H21" s="77">
        <v>50797.17626093443</v>
      </c>
      <c r="I21" s="78">
        <v>81849.32571056452</v>
      </c>
      <c r="J21" s="72"/>
      <c r="K21" s="77">
        <v>51846.64203690451</v>
      </c>
      <c r="L21" s="77">
        <v>-952.6235765476569</v>
      </c>
      <c r="M21" s="77">
        <v>-96.84219942241907</v>
      </c>
      <c r="N21" s="73"/>
      <c r="O21" s="73"/>
      <c r="P21" s="73"/>
      <c r="Q21" s="73"/>
      <c r="R21" s="73"/>
      <c r="S21" s="73"/>
      <c r="T21" s="74"/>
    </row>
    <row r="22" spans="1:20" ht="13.5" customHeight="1">
      <c r="A22" s="51"/>
      <c r="B22" s="52" t="s">
        <v>223</v>
      </c>
      <c r="C22" s="53">
        <v>23400</v>
      </c>
      <c r="D22" s="53">
        <v>8915.969699144363</v>
      </c>
      <c r="E22" s="54">
        <v>32315.969699144363</v>
      </c>
      <c r="F22" s="53">
        <v>426.76264671832365</v>
      </c>
      <c r="G22" s="53">
        <v>784</v>
      </c>
      <c r="H22" s="53">
        <v>53308.08629396536</v>
      </c>
      <c r="I22" s="54">
        <v>86834.81863982804</v>
      </c>
      <c r="J22" s="72"/>
      <c r="K22" s="53">
        <v>54170.04834903478</v>
      </c>
      <c r="L22" s="53">
        <v>-765.1198556451399</v>
      </c>
      <c r="M22" s="53">
        <v>-96.84219942428172</v>
      </c>
      <c r="N22" s="73"/>
      <c r="O22" s="73"/>
      <c r="P22" s="73"/>
      <c r="Q22" s="73"/>
      <c r="R22" s="73"/>
      <c r="S22" s="73"/>
      <c r="T22" s="74"/>
    </row>
    <row r="23" spans="1:20" ht="13.5" customHeight="1">
      <c r="A23" s="75"/>
      <c r="B23" s="76" t="s">
        <v>224</v>
      </c>
      <c r="C23" s="77">
        <v>22700</v>
      </c>
      <c r="D23" s="77">
        <v>8535.74920964241</v>
      </c>
      <c r="E23" s="78">
        <v>31235.74920964241</v>
      </c>
      <c r="F23" s="77">
        <v>426.76264671832365</v>
      </c>
      <c r="G23" s="77">
        <v>242</v>
      </c>
      <c r="H23" s="77">
        <v>52563.45208816586</v>
      </c>
      <c r="I23" s="78">
        <v>84467.9639445266</v>
      </c>
      <c r="J23" s="72"/>
      <c r="K23" s="77">
        <v>53632.96569505777</v>
      </c>
      <c r="L23" s="77">
        <v>-972.671407469489</v>
      </c>
      <c r="M23" s="77">
        <v>-96.84219942241907</v>
      </c>
      <c r="N23" s="73"/>
      <c r="O23" s="73"/>
      <c r="P23" s="73"/>
      <c r="Q23" s="73"/>
      <c r="R23" s="73"/>
      <c r="S23" s="73"/>
      <c r="T23" s="74"/>
    </row>
    <row r="24" spans="1:20" ht="13.5" customHeight="1">
      <c r="A24" s="51"/>
      <c r="B24" s="52" t="s">
        <v>225</v>
      </c>
      <c r="C24" s="53">
        <v>22680</v>
      </c>
      <c r="D24" s="53">
        <v>8635.799355864525</v>
      </c>
      <c r="E24" s="54">
        <v>31315.799355864525</v>
      </c>
      <c r="F24" s="53">
        <v>426.76264671832365</v>
      </c>
      <c r="G24" s="53">
        <v>652</v>
      </c>
      <c r="H24" s="53">
        <v>54605.59400930817</v>
      </c>
      <c r="I24" s="54">
        <v>87000.15601189103</v>
      </c>
      <c r="J24" s="72"/>
      <c r="K24" s="53">
        <v>55555.66403110306</v>
      </c>
      <c r="L24" s="53">
        <v>-853.2278223724635</v>
      </c>
      <c r="M24" s="53">
        <v>-96.84219942241907</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12.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I26" sqref="I26"/>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199</v>
      </c>
      <c r="B1" s="55" t="s">
        <v>257</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24160</v>
      </c>
      <c r="D4" s="53">
        <v>9516.352688789368</v>
      </c>
      <c r="E4" s="54">
        <v>33676.35268878937</v>
      </c>
      <c r="F4" s="53">
        <v>426.76264671832365</v>
      </c>
      <c r="G4" s="53">
        <v>0</v>
      </c>
      <c r="H4" s="53">
        <v>69711.67372701576</v>
      </c>
      <c r="I4" s="54">
        <v>103814.78906252346</v>
      </c>
      <c r="J4" s="72"/>
      <c r="K4" s="53">
        <v>56453.7682149996</v>
      </c>
      <c r="L4" s="53">
        <v>1481.9828588179246</v>
      </c>
      <c r="M4" s="53">
        <v>11775.922653198242</v>
      </c>
      <c r="N4" s="73"/>
      <c r="O4" s="73"/>
      <c r="P4" s="73"/>
      <c r="Q4" s="73"/>
      <c r="R4" s="73"/>
      <c r="S4" s="73"/>
      <c r="T4" s="74"/>
    </row>
    <row r="5" spans="1:20" ht="13.5" customHeight="1">
      <c r="A5" s="75"/>
      <c r="B5" s="76" t="s">
        <v>23</v>
      </c>
      <c r="C5" s="77">
        <v>23420</v>
      </c>
      <c r="D5" s="77">
        <v>9946.679684400558</v>
      </c>
      <c r="E5" s="78">
        <v>33366.67968440056</v>
      </c>
      <c r="F5" s="77">
        <v>426.76264671832365</v>
      </c>
      <c r="G5" s="77">
        <v>0</v>
      </c>
      <c r="H5" s="77">
        <v>70185.90934345516</v>
      </c>
      <c r="I5" s="78">
        <v>103979.35167457405</v>
      </c>
      <c r="J5" s="72"/>
      <c r="K5" s="77">
        <v>58710.825811090486</v>
      </c>
      <c r="L5" s="77">
        <v>-536.5960159584702</v>
      </c>
      <c r="M5" s="77">
        <v>12011.679548323154</v>
      </c>
      <c r="N5" s="73"/>
      <c r="O5" s="73"/>
      <c r="P5" s="73"/>
      <c r="Q5" s="73"/>
      <c r="R5" s="73"/>
      <c r="S5" s="73"/>
      <c r="T5" s="74"/>
    </row>
    <row r="6" spans="1:20" ht="13.5" customHeight="1">
      <c r="A6" s="51"/>
      <c r="B6" s="52" t="s">
        <v>210</v>
      </c>
      <c r="C6" s="53">
        <v>21660</v>
      </c>
      <c r="D6" s="53">
        <v>9216.152275800705</v>
      </c>
      <c r="E6" s="54">
        <v>30876.152275800705</v>
      </c>
      <c r="F6" s="53">
        <v>426.76264671832365</v>
      </c>
      <c r="G6" s="53">
        <v>0</v>
      </c>
      <c r="H6" s="53">
        <v>56576.185983232965</v>
      </c>
      <c r="I6" s="54">
        <v>87879.100905752</v>
      </c>
      <c r="J6" s="72"/>
      <c r="K6" s="53">
        <v>57315.54105563105</v>
      </c>
      <c r="L6" s="53">
        <v>-642.5128729756724</v>
      </c>
      <c r="M6" s="53">
        <v>-96.84219942241907</v>
      </c>
      <c r="N6" s="73"/>
      <c r="O6" s="73"/>
      <c r="P6" s="73"/>
      <c r="Q6" s="73"/>
      <c r="R6" s="73"/>
      <c r="S6" s="73"/>
      <c r="T6" s="74"/>
    </row>
    <row r="7" spans="1:20" ht="13.5" customHeight="1">
      <c r="A7" s="75"/>
      <c r="B7" s="76" t="s">
        <v>211</v>
      </c>
      <c r="C7" s="77">
        <v>23100</v>
      </c>
      <c r="D7" s="77">
        <v>10156.861422538757</v>
      </c>
      <c r="E7" s="78">
        <v>33256.86142253876</v>
      </c>
      <c r="F7" s="77">
        <v>426.76264671832365</v>
      </c>
      <c r="G7" s="77">
        <v>0</v>
      </c>
      <c r="H7" s="77">
        <v>55778.4393795565</v>
      </c>
      <c r="I7" s="78">
        <v>89462.06344881357</v>
      </c>
      <c r="J7" s="72"/>
      <c r="K7" s="77">
        <v>56581.010627300275</v>
      </c>
      <c r="L7" s="77">
        <v>-705.72904831391</v>
      </c>
      <c r="M7" s="77">
        <v>-96.84219942986965</v>
      </c>
      <c r="N7" s="73"/>
      <c r="O7" s="73"/>
      <c r="P7" s="73"/>
      <c r="Q7" s="73"/>
      <c r="R7" s="73"/>
      <c r="S7" s="73"/>
      <c r="T7" s="74"/>
    </row>
    <row r="8" spans="1:20" ht="13.5" customHeight="1">
      <c r="A8" s="51"/>
      <c r="B8" s="52" t="s">
        <v>42</v>
      </c>
      <c r="C8" s="53">
        <v>23520</v>
      </c>
      <c r="D8" s="53">
        <v>9946.639912128448</v>
      </c>
      <c r="E8" s="54">
        <v>33466.63991212845</v>
      </c>
      <c r="F8" s="53">
        <v>426.76264671832365</v>
      </c>
      <c r="G8" s="53">
        <v>0</v>
      </c>
      <c r="H8" s="53">
        <v>56392.60441573904</v>
      </c>
      <c r="I8" s="54">
        <v>90286.00697458582</v>
      </c>
      <c r="J8" s="72"/>
      <c r="K8" s="53">
        <v>57282.68498702867</v>
      </c>
      <c r="L8" s="53">
        <v>-793.2383718672027</v>
      </c>
      <c r="M8" s="53">
        <v>-96.84219942241907</v>
      </c>
      <c r="N8" s="73"/>
      <c r="O8" s="73"/>
      <c r="P8" s="73"/>
      <c r="Q8" s="73"/>
      <c r="R8" s="73"/>
      <c r="S8" s="73"/>
      <c r="T8" s="74"/>
    </row>
    <row r="9" spans="1:20" ht="13.5" customHeight="1">
      <c r="A9" s="75"/>
      <c r="B9" s="76" t="s">
        <v>212</v>
      </c>
      <c r="C9" s="77">
        <v>24000</v>
      </c>
      <c r="D9" s="77">
        <v>9316.293565273285</v>
      </c>
      <c r="E9" s="78">
        <v>33316.293565273285</v>
      </c>
      <c r="F9" s="77">
        <v>426.76264671832365</v>
      </c>
      <c r="G9" s="77">
        <v>230</v>
      </c>
      <c r="H9" s="77">
        <v>56386.917839041416</v>
      </c>
      <c r="I9" s="78">
        <v>90359.97405103303</v>
      </c>
      <c r="J9" s="72"/>
      <c r="K9" s="77">
        <v>57342.03333814947</v>
      </c>
      <c r="L9" s="77">
        <v>-858.2732996856367</v>
      </c>
      <c r="M9" s="77">
        <v>-96.84219942241907</v>
      </c>
      <c r="N9" s="73"/>
      <c r="O9" s="73"/>
      <c r="P9" s="73"/>
      <c r="Q9" s="73"/>
      <c r="R9" s="73"/>
      <c r="S9" s="73"/>
      <c r="T9" s="74"/>
    </row>
    <row r="10" spans="1:20" ht="13.5" customHeight="1">
      <c r="A10" s="51"/>
      <c r="B10" s="52" t="s">
        <v>57</v>
      </c>
      <c r="C10" s="53">
        <v>23720</v>
      </c>
      <c r="D10" s="53">
        <v>8725.877272844315</v>
      </c>
      <c r="E10" s="54">
        <v>32445.877272844315</v>
      </c>
      <c r="F10" s="53">
        <v>426.76264671832365</v>
      </c>
      <c r="G10" s="53">
        <v>0</v>
      </c>
      <c r="H10" s="53">
        <v>56722.98534108891</v>
      </c>
      <c r="I10" s="54">
        <v>89595.62526065155</v>
      </c>
      <c r="J10" s="72"/>
      <c r="K10" s="53">
        <v>57591.0685139461</v>
      </c>
      <c r="L10" s="53">
        <v>-771.2409734347682</v>
      </c>
      <c r="M10" s="53">
        <v>-96.84219942241907</v>
      </c>
      <c r="N10" s="73"/>
      <c r="O10" s="73"/>
      <c r="P10" s="73"/>
      <c r="Q10" s="73"/>
      <c r="R10" s="73"/>
      <c r="S10" s="73"/>
      <c r="T10" s="74"/>
    </row>
    <row r="11" spans="1:20" ht="13.5" customHeight="1">
      <c r="A11" s="75"/>
      <c r="B11" s="76" t="s">
        <v>213</v>
      </c>
      <c r="C11" s="77">
        <v>22700</v>
      </c>
      <c r="D11" s="77">
        <v>9486.408478021622</v>
      </c>
      <c r="E11" s="78">
        <v>32186.40847802162</v>
      </c>
      <c r="F11" s="77">
        <v>426.76264671832365</v>
      </c>
      <c r="G11" s="77">
        <v>1426</v>
      </c>
      <c r="H11" s="77">
        <v>59399.778611937465</v>
      </c>
      <c r="I11" s="78">
        <v>93438.9497366774</v>
      </c>
      <c r="J11" s="72"/>
      <c r="K11" s="77">
        <v>60773.74660240133</v>
      </c>
      <c r="L11" s="77">
        <v>-1277.1257910405077</v>
      </c>
      <c r="M11" s="77">
        <v>-96.8421994233504</v>
      </c>
      <c r="N11" s="73"/>
      <c r="O11" s="73"/>
      <c r="P11" s="73"/>
      <c r="Q11" s="73"/>
      <c r="R11" s="73"/>
      <c r="S11" s="73"/>
      <c r="T11" s="74"/>
    </row>
    <row r="12" spans="1:20" ht="13.5" customHeight="1">
      <c r="A12" s="51"/>
      <c r="B12" s="52" t="s">
        <v>214</v>
      </c>
      <c r="C12" s="53">
        <v>24080</v>
      </c>
      <c r="D12" s="53">
        <v>9976.719782948494</v>
      </c>
      <c r="E12" s="54">
        <v>34056.719782948494</v>
      </c>
      <c r="F12" s="53">
        <v>426.76264671832365</v>
      </c>
      <c r="G12" s="53">
        <v>501</v>
      </c>
      <c r="H12" s="53">
        <v>55835.45467616659</v>
      </c>
      <c r="I12" s="54">
        <v>90819.9371058334</v>
      </c>
      <c r="J12" s="72"/>
      <c r="K12" s="53">
        <v>56755.02666942945</v>
      </c>
      <c r="L12" s="53">
        <v>-822.7297938404398</v>
      </c>
      <c r="M12" s="53">
        <v>-96.84219942241907</v>
      </c>
      <c r="N12" s="73"/>
      <c r="O12" s="73"/>
      <c r="P12" s="73"/>
      <c r="Q12" s="73"/>
      <c r="R12" s="73"/>
      <c r="S12" s="73"/>
      <c r="T12" s="74"/>
    </row>
    <row r="13" spans="1:20" ht="13.5" customHeight="1">
      <c r="A13" s="75"/>
      <c r="B13" s="76" t="s">
        <v>215</v>
      </c>
      <c r="C13" s="77">
        <v>22360</v>
      </c>
      <c r="D13" s="77">
        <v>9386.303380012512</v>
      </c>
      <c r="E13" s="78">
        <v>31746.303380012512</v>
      </c>
      <c r="F13" s="77">
        <v>426.76264671832365</v>
      </c>
      <c r="G13" s="77">
        <v>0</v>
      </c>
      <c r="H13" s="77">
        <v>56086.501268661894</v>
      </c>
      <c r="I13" s="78">
        <v>88259.56729539273</v>
      </c>
      <c r="J13" s="72"/>
      <c r="K13" s="77">
        <v>56176.399273988056</v>
      </c>
      <c r="L13" s="77">
        <v>6.944194088806346</v>
      </c>
      <c r="M13" s="77">
        <v>-96.84219941496849</v>
      </c>
      <c r="N13" s="73"/>
      <c r="O13" s="73"/>
      <c r="P13" s="73"/>
      <c r="Q13" s="73"/>
      <c r="R13" s="73"/>
      <c r="S13" s="73"/>
      <c r="T13" s="74"/>
    </row>
    <row r="14" spans="1:20" ht="13.5" customHeight="1">
      <c r="A14" s="51"/>
      <c r="B14" s="52" t="s">
        <v>216</v>
      </c>
      <c r="C14" s="53">
        <v>22800</v>
      </c>
      <c r="D14" s="53">
        <v>9806.546391010284</v>
      </c>
      <c r="E14" s="54">
        <v>32606.546391010284</v>
      </c>
      <c r="F14" s="53">
        <v>426.76264671832365</v>
      </c>
      <c r="G14" s="53">
        <v>0</v>
      </c>
      <c r="H14" s="53">
        <v>67608.96169531379</v>
      </c>
      <c r="I14" s="54">
        <v>100642.27073304239</v>
      </c>
      <c r="J14" s="72"/>
      <c r="K14" s="53">
        <v>56975.63307228205</v>
      </c>
      <c r="L14" s="53">
        <v>-600.7820704770169</v>
      </c>
      <c r="M14" s="53">
        <v>11234.11069350876</v>
      </c>
      <c r="N14" s="73"/>
      <c r="O14" s="73"/>
      <c r="P14" s="73"/>
      <c r="Q14" s="73"/>
      <c r="R14" s="73"/>
      <c r="S14" s="73"/>
      <c r="T14" s="74"/>
    </row>
    <row r="15" spans="1:20" ht="13.5" customHeight="1">
      <c r="A15" s="75"/>
      <c r="B15" s="76" t="s">
        <v>217</v>
      </c>
      <c r="C15" s="77">
        <v>22960</v>
      </c>
      <c r="D15" s="77">
        <v>9676.49824810028</v>
      </c>
      <c r="E15" s="78">
        <v>32636.49824810028</v>
      </c>
      <c r="F15" s="77">
        <v>426.76264671832365</v>
      </c>
      <c r="G15" s="77">
        <v>0</v>
      </c>
      <c r="H15" s="77">
        <v>56490.48079048642</v>
      </c>
      <c r="I15" s="78">
        <v>89553.74168530502</v>
      </c>
      <c r="J15" s="72"/>
      <c r="K15" s="77">
        <v>56565.70706769363</v>
      </c>
      <c r="L15" s="77">
        <v>21.61592220776449</v>
      </c>
      <c r="M15" s="77">
        <v>-96.84219941496849</v>
      </c>
      <c r="N15" s="73"/>
      <c r="O15" s="73"/>
      <c r="P15" s="73"/>
      <c r="Q15" s="73"/>
      <c r="R15" s="73"/>
      <c r="S15" s="73"/>
      <c r="T15" s="74"/>
    </row>
    <row r="16" spans="1:20" ht="13.5" customHeight="1">
      <c r="A16" s="51"/>
      <c r="B16" s="52" t="s">
        <v>218</v>
      </c>
      <c r="C16" s="53">
        <v>23360</v>
      </c>
      <c r="D16" s="53">
        <v>9116.140148878098</v>
      </c>
      <c r="E16" s="54">
        <v>32476.140148878098</v>
      </c>
      <c r="F16" s="53">
        <v>426.76264671832365</v>
      </c>
      <c r="G16" s="53">
        <v>0</v>
      </c>
      <c r="H16" s="53">
        <v>56929.960090155175</v>
      </c>
      <c r="I16" s="54">
        <v>89832.86288575159</v>
      </c>
      <c r="J16" s="72"/>
      <c r="K16" s="53">
        <v>57667.92602147215</v>
      </c>
      <c r="L16" s="53">
        <v>-641.1237318945584</v>
      </c>
      <c r="M16" s="53">
        <v>-96.84219942241907</v>
      </c>
      <c r="N16" s="73"/>
      <c r="O16" s="73"/>
      <c r="P16" s="73"/>
      <c r="Q16" s="73"/>
      <c r="R16" s="73"/>
      <c r="S16" s="73"/>
      <c r="T16" s="74"/>
    </row>
    <row r="17" spans="1:20" ht="13.5" customHeight="1">
      <c r="A17" s="75"/>
      <c r="B17" s="76" t="s">
        <v>131</v>
      </c>
      <c r="C17" s="77">
        <v>23100</v>
      </c>
      <c r="D17" s="77">
        <v>10086.793905735016</v>
      </c>
      <c r="E17" s="78">
        <v>33186.793905735016</v>
      </c>
      <c r="F17" s="77">
        <v>426.76264671832365</v>
      </c>
      <c r="G17" s="77">
        <v>0</v>
      </c>
      <c r="H17" s="77">
        <v>55790.914079890135</v>
      </c>
      <c r="I17" s="78">
        <v>89404.47063234347</v>
      </c>
      <c r="J17" s="72"/>
      <c r="K17" s="77">
        <v>56569.55299229463</v>
      </c>
      <c r="L17" s="77">
        <v>-681.7967129783535</v>
      </c>
      <c r="M17" s="77">
        <v>-96.84219942614436</v>
      </c>
      <c r="N17" s="73"/>
      <c r="O17" s="73"/>
      <c r="P17" s="73"/>
      <c r="Q17" s="73"/>
      <c r="R17" s="73"/>
      <c r="S17" s="73"/>
      <c r="T17" s="74"/>
    </row>
    <row r="18" spans="1:20" ht="13.5" customHeight="1">
      <c r="A18" s="51"/>
      <c r="B18" s="52" t="s">
        <v>219</v>
      </c>
      <c r="C18" s="53">
        <v>21760</v>
      </c>
      <c r="D18" s="53">
        <v>8895.956310749054</v>
      </c>
      <c r="E18" s="54">
        <v>30655.956310749054</v>
      </c>
      <c r="F18" s="53">
        <v>426.76264671832365</v>
      </c>
      <c r="G18" s="53">
        <v>0</v>
      </c>
      <c r="H18" s="53">
        <v>55817.75760764598</v>
      </c>
      <c r="I18" s="54">
        <v>86900.47656511336</v>
      </c>
      <c r="J18" s="72"/>
      <c r="K18" s="53">
        <v>56600.20917227785</v>
      </c>
      <c r="L18" s="53">
        <v>-685.6093652094503</v>
      </c>
      <c r="M18" s="53">
        <v>-96.84219942241907</v>
      </c>
      <c r="N18" s="73"/>
      <c r="O18" s="73"/>
      <c r="P18" s="73"/>
      <c r="Q18" s="73"/>
      <c r="R18" s="73"/>
      <c r="S18" s="73"/>
      <c r="T18" s="74"/>
    </row>
    <row r="19" spans="1:20" ht="13.5" customHeight="1">
      <c r="A19" s="75"/>
      <c r="B19" s="76" t="s">
        <v>220</v>
      </c>
      <c r="C19" s="77">
        <v>23260</v>
      </c>
      <c r="D19" s="77">
        <v>9566.386087179184</v>
      </c>
      <c r="E19" s="78">
        <v>32826.386087179184</v>
      </c>
      <c r="F19" s="77">
        <v>426.76264671832365</v>
      </c>
      <c r="G19" s="77">
        <v>0</v>
      </c>
      <c r="H19" s="77">
        <v>57731.23858506309</v>
      </c>
      <c r="I19" s="78">
        <v>90984.3873189606</v>
      </c>
      <c r="J19" s="72"/>
      <c r="K19" s="77">
        <v>58471.548079632645</v>
      </c>
      <c r="L19" s="77">
        <v>-643.4672951434133</v>
      </c>
      <c r="M19" s="77">
        <v>-96.84219942614436</v>
      </c>
      <c r="N19" s="73"/>
      <c r="O19" s="73"/>
      <c r="P19" s="73"/>
      <c r="Q19" s="73"/>
      <c r="R19" s="73"/>
      <c r="S19" s="73"/>
      <c r="T19" s="74"/>
    </row>
    <row r="20" spans="1:20" ht="13.5" customHeight="1">
      <c r="A20" s="51"/>
      <c r="B20" s="52" t="s">
        <v>221</v>
      </c>
      <c r="C20" s="53">
        <v>23020</v>
      </c>
      <c r="D20" s="53">
        <v>9776.584975481033</v>
      </c>
      <c r="E20" s="54">
        <v>32796.58497548103</v>
      </c>
      <c r="F20" s="53">
        <v>426.76264671832365</v>
      </c>
      <c r="G20" s="53">
        <v>0</v>
      </c>
      <c r="H20" s="53">
        <v>56270.251704589646</v>
      </c>
      <c r="I20" s="54">
        <v>89493.599326789</v>
      </c>
      <c r="J20" s="72"/>
      <c r="K20" s="53">
        <v>57196.07922967736</v>
      </c>
      <c r="L20" s="53">
        <v>-828.9853256615673</v>
      </c>
      <c r="M20" s="53">
        <v>-96.84219942614436</v>
      </c>
      <c r="N20" s="73"/>
      <c r="O20" s="73"/>
      <c r="P20" s="73"/>
      <c r="Q20" s="73"/>
      <c r="R20" s="73"/>
      <c r="S20" s="73"/>
      <c r="T20" s="74"/>
    </row>
    <row r="21" spans="1:20" ht="13.5" customHeight="1">
      <c r="A21" s="75"/>
      <c r="B21" s="76" t="s">
        <v>222</v>
      </c>
      <c r="C21" s="77">
        <v>22580</v>
      </c>
      <c r="D21" s="77">
        <v>8045.386802911758</v>
      </c>
      <c r="E21" s="78">
        <v>30625.38680291176</v>
      </c>
      <c r="F21" s="77">
        <v>426.76264671832365</v>
      </c>
      <c r="G21" s="77">
        <v>0</v>
      </c>
      <c r="H21" s="77">
        <v>56801.72913285945</v>
      </c>
      <c r="I21" s="78">
        <v>87853.87858248953</v>
      </c>
      <c r="J21" s="72"/>
      <c r="K21" s="77">
        <v>57851.19490882953</v>
      </c>
      <c r="L21" s="77">
        <v>-952.6235765476569</v>
      </c>
      <c r="M21" s="77">
        <v>-96.84219942241907</v>
      </c>
      <c r="N21" s="73"/>
      <c r="O21" s="73"/>
      <c r="P21" s="73"/>
      <c r="Q21" s="73"/>
      <c r="R21" s="73"/>
      <c r="S21" s="73"/>
      <c r="T21" s="74"/>
    </row>
    <row r="22" spans="1:20" ht="13.5" customHeight="1">
      <c r="A22" s="51"/>
      <c r="B22" s="52" t="s">
        <v>223</v>
      </c>
      <c r="C22" s="53">
        <v>23400</v>
      </c>
      <c r="D22" s="53">
        <v>8915.969699144363</v>
      </c>
      <c r="E22" s="54">
        <v>32315.969699144363</v>
      </c>
      <c r="F22" s="53">
        <v>426.76264671832365</v>
      </c>
      <c r="G22" s="53">
        <v>784</v>
      </c>
      <c r="H22" s="53">
        <v>59505.788651463925</v>
      </c>
      <c r="I22" s="54">
        <v>93032.52099732662</v>
      </c>
      <c r="J22" s="72"/>
      <c r="K22" s="53">
        <v>60367.75070653335</v>
      </c>
      <c r="L22" s="53">
        <v>-765.1198556451399</v>
      </c>
      <c r="M22" s="53">
        <v>-96.84219942428172</v>
      </c>
      <c r="N22" s="73"/>
      <c r="O22" s="73"/>
      <c r="P22" s="73"/>
      <c r="Q22" s="73"/>
      <c r="R22" s="73"/>
      <c r="S22" s="73"/>
      <c r="T22" s="74"/>
    </row>
    <row r="23" spans="1:20" ht="13.5" customHeight="1">
      <c r="A23" s="75"/>
      <c r="B23" s="76" t="s">
        <v>224</v>
      </c>
      <c r="C23" s="77">
        <v>22700</v>
      </c>
      <c r="D23" s="77">
        <v>8535.74920964241</v>
      </c>
      <c r="E23" s="78">
        <v>31235.74920964241</v>
      </c>
      <c r="F23" s="77">
        <v>426.76264671832365</v>
      </c>
      <c r="G23" s="77">
        <v>242</v>
      </c>
      <c r="H23" s="77">
        <v>58716.1190722184</v>
      </c>
      <c r="I23" s="78">
        <v>90620.63092857914</v>
      </c>
      <c r="J23" s="72"/>
      <c r="K23" s="77">
        <v>59785.632679110306</v>
      </c>
      <c r="L23" s="77">
        <v>-972.671407469489</v>
      </c>
      <c r="M23" s="77">
        <v>-96.84219942241907</v>
      </c>
      <c r="N23" s="73"/>
      <c r="O23" s="73"/>
      <c r="P23" s="73"/>
      <c r="Q23" s="73"/>
      <c r="R23" s="73"/>
      <c r="S23" s="73"/>
      <c r="T23" s="74"/>
    </row>
    <row r="24" spans="1:20" ht="13.5" customHeight="1">
      <c r="A24" s="51"/>
      <c r="B24" s="52" t="s">
        <v>225</v>
      </c>
      <c r="C24" s="53">
        <v>22680</v>
      </c>
      <c r="D24" s="53">
        <v>8635.799355864525</v>
      </c>
      <c r="E24" s="54">
        <v>31315.799355864525</v>
      </c>
      <c r="F24" s="53">
        <v>426.76264671832365</v>
      </c>
      <c r="G24" s="53">
        <v>652</v>
      </c>
      <c r="H24" s="53">
        <v>60891.27809796644</v>
      </c>
      <c r="I24" s="54">
        <v>93285.84010054929</v>
      </c>
      <c r="J24" s="72"/>
      <c r="K24" s="53">
        <v>61841.34811976132</v>
      </c>
      <c r="L24" s="53">
        <v>-853.2278223724635</v>
      </c>
      <c r="M24" s="53">
        <v>-96.84219942241907</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13.xml><?xml version="1.0" encoding="utf-8"?>
<worksheet xmlns="http://schemas.openxmlformats.org/spreadsheetml/2006/main" xmlns:r="http://schemas.openxmlformats.org/officeDocument/2006/relationships">
  <dimension ref="A1:AM293"/>
  <sheetViews>
    <sheetView showGridLines="0" zoomScalePageLayoutView="0" workbookViewId="0" topLeftCell="A1">
      <selection activeCell="C4" sqref="C4"/>
    </sheetView>
  </sheetViews>
  <sheetFormatPr defaultColWidth="8.8515625" defaultRowHeight="12.75"/>
  <cols>
    <col min="1" max="1" width="8.8515625" style="82" customWidth="1"/>
    <col min="2" max="2" width="13.140625" style="82" customWidth="1"/>
    <col min="3" max="3" width="21.57421875" style="82" customWidth="1"/>
    <col min="4" max="4" width="21.421875" style="82" customWidth="1"/>
    <col min="5" max="5" width="20.421875" style="82" bestFit="1" customWidth="1"/>
    <col min="6" max="6" width="20.140625" style="82" bestFit="1" customWidth="1"/>
    <col min="7" max="8" width="14.7109375" style="82" customWidth="1"/>
    <col min="9" max="9" width="15.57421875" style="82" bestFit="1" customWidth="1"/>
    <col min="10" max="10" width="16.140625" style="82" bestFit="1" customWidth="1"/>
    <col min="11" max="11" width="16.57421875" style="82" customWidth="1"/>
    <col min="12" max="16384" width="8.8515625" style="82" customWidth="1"/>
  </cols>
  <sheetData>
    <row r="1" ht="15">
      <c r="B1" s="55" t="s">
        <v>253</v>
      </c>
    </row>
    <row r="2" spans="3:11" ht="12.75">
      <c r="C2" s="87" t="s">
        <v>227</v>
      </c>
      <c r="D2" s="87" t="s">
        <v>227</v>
      </c>
      <c r="E2" s="83"/>
      <c r="F2" s="83"/>
      <c r="G2" s="83"/>
      <c r="H2" s="83"/>
      <c r="I2" s="83"/>
      <c r="J2" s="83"/>
      <c r="K2" s="83"/>
    </row>
    <row r="3" spans="1:11" ht="27.75" customHeight="1">
      <c r="A3" s="63"/>
      <c r="B3" s="63" t="s">
        <v>226</v>
      </c>
      <c r="C3" s="64" t="s">
        <v>254</v>
      </c>
      <c r="D3" s="64" t="s">
        <v>255</v>
      </c>
      <c r="E3" s="84"/>
      <c r="F3" s="84"/>
      <c r="G3" s="84"/>
      <c r="H3" s="84"/>
      <c r="I3" s="84"/>
      <c r="J3" s="84"/>
      <c r="K3" s="84"/>
    </row>
    <row r="4" spans="1:39" ht="12.75">
      <c r="A4" s="51"/>
      <c r="B4" s="52" t="s">
        <v>11</v>
      </c>
      <c r="C4" s="53">
        <v>-2391.015239164153</v>
      </c>
      <c r="D4" s="53">
        <v>6217.22966156873</v>
      </c>
      <c r="E4" s="84"/>
      <c r="F4" s="84"/>
      <c r="G4" s="84"/>
      <c r="H4" s="84"/>
      <c r="I4" s="84"/>
      <c r="J4" s="84"/>
      <c r="K4" s="84"/>
      <c r="Q4" s="85"/>
      <c r="R4" s="86"/>
      <c r="S4" s="85"/>
      <c r="T4" s="85"/>
      <c r="U4" s="85"/>
      <c r="V4" s="85"/>
      <c r="W4" s="85"/>
      <c r="X4" s="85"/>
      <c r="Y4" s="85"/>
      <c r="Z4" s="85"/>
      <c r="AA4" s="85"/>
      <c r="AB4" s="85"/>
      <c r="AC4" s="85"/>
      <c r="AD4" s="85"/>
      <c r="AE4" s="85"/>
      <c r="AF4" s="85"/>
      <c r="AG4" s="85"/>
      <c r="AH4" s="85"/>
      <c r="AI4" s="85"/>
      <c r="AJ4" s="85"/>
      <c r="AK4" s="85"/>
      <c r="AL4" s="85"/>
      <c r="AM4" s="85"/>
    </row>
    <row r="5" spans="1:39" ht="12.75">
      <c r="A5" s="75"/>
      <c r="B5" s="76" t="s">
        <v>23</v>
      </c>
      <c r="C5" s="77">
        <v>-2460.595969854512</v>
      </c>
      <c r="D5" s="77">
        <v>6398.15669653775</v>
      </c>
      <c r="E5" s="84"/>
      <c r="F5" s="84"/>
      <c r="G5" s="84"/>
      <c r="H5" s="84"/>
      <c r="I5" s="84"/>
      <c r="J5" s="84"/>
      <c r="K5" s="84"/>
      <c r="Q5" s="85"/>
      <c r="R5" s="86"/>
      <c r="S5" s="85"/>
      <c r="T5" s="85"/>
      <c r="U5" s="85"/>
      <c r="V5" s="85"/>
      <c r="W5" s="85"/>
      <c r="X5" s="85"/>
      <c r="Y5" s="85"/>
      <c r="Z5" s="85"/>
      <c r="AA5" s="85"/>
      <c r="AB5" s="85"/>
      <c r="AC5" s="85"/>
      <c r="AD5" s="85"/>
      <c r="AE5" s="85"/>
      <c r="AF5" s="85"/>
      <c r="AG5" s="85"/>
      <c r="AH5" s="85"/>
      <c r="AI5" s="85"/>
      <c r="AJ5" s="85"/>
      <c r="AK5" s="85"/>
      <c r="AL5" s="85"/>
      <c r="AM5" s="85"/>
    </row>
    <row r="6" spans="1:39" ht="12.75">
      <c r="A6" s="51"/>
      <c r="B6" s="52" t="s">
        <v>210</v>
      </c>
      <c r="C6" s="53">
        <v>-2414.917457685362</v>
      </c>
      <c r="D6" s="53">
        <v>6279.381297961147</v>
      </c>
      <c r="E6" s="84"/>
      <c r="F6" s="84"/>
      <c r="G6" s="84"/>
      <c r="H6" s="84"/>
      <c r="I6" s="84"/>
      <c r="J6" s="84"/>
      <c r="K6" s="84"/>
      <c r="Q6" s="85"/>
      <c r="R6" s="86"/>
      <c r="S6" s="85"/>
      <c r="T6" s="85"/>
      <c r="U6" s="85"/>
      <c r="V6" s="85"/>
      <c r="W6" s="85"/>
      <c r="X6" s="85"/>
      <c r="Y6" s="85"/>
      <c r="Z6" s="85"/>
      <c r="AA6" s="85"/>
      <c r="AB6" s="85"/>
      <c r="AC6" s="85"/>
      <c r="AD6" s="85"/>
      <c r="AE6" s="85"/>
      <c r="AF6" s="85"/>
      <c r="AG6" s="85"/>
      <c r="AH6" s="85"/>
      <c r="AI6" s="85"/>
      <c r="AJ6" s="85"/>
      <c r="AK6" s="85"/>
      <c r="AL6" s="85"/>
      <c r="AM6" s="85"/>
    </row>
    <row r="7" spans="1:39" ht="12.75">
      <c r="A7" s="75"/>
      <c r="B7" s="76" t="s">
        <v>211</v>
      </c>
      <c r="C7" s="77">
        <v>-2391.9649492769167</v>
      </c>
      <c r="D7" s="77">
        <v>6219.699113724018</v>
      </c>
      <c r="E7" s="84"/>
      <c r="F7" s="84"/>
      <c r="G7" s="84"/>
      <c r="H7" s="84"/>
      <c r="I7" s="84"/>
      <c r="J7" s="84"/>
      <c r="K7" s="84"/>
      <c r="Q7" s="85"/>
      <c r="R7" s="86"/>
      <c r="S7" s="85"/>
      <c r="T7" s="85"/>
      <c r="U7" s="85"/>
      <c r="V7" s="85"/>
      <c r="W7" s="85"/>
      <c r="X7" s="85"/>
      <c r="Y7" s="85"/>
      <c r="Z7" s="85"/>
      <c r="AA7" s="85"/>
      <c r="AB7" s="85"/>
      <c r="AC7" s="85"/>
      <c r="AD7" s="85"/>
      <c r="AE7" s="85"/>
      <c r="AF7" s="85"/>
      <c r="AG7" s="85"/>
      <c r="AH7" s="85"/>
      <c r="AI7" s="85"/>
      <c r="AJ7" s="85"/>
      <c r="AK7" s="85"/>
      <c r="AL7" s="85"/>
      <c r="AM7" s="85"/>
    </row>
    <row r="8" spans="1:39" ht="12.75">
      <c r="A8" s="51"/>
      <c r="B8" s="52" t="s">
        <v>42</v>
      </c>
      <c r="C8" s="53">
        <v>-2411.8406002598495</v>
      </c>
      <c r="D8" s="53">
        <v>6271.380711646234</v>
      </c>
      <c r="E8" s="84"/>
      <c r="F8" s="84"/>
      <c r="G8" s="84"/>
      <c r="H8" s="84"/>
      <c r="I8" s="84"/>
      <c r="J8" s="84"/>
      <c r="K8" s="84"/>
      <c r="Q8" s="85"/>
      <c r="R8" s="86"/>
      <c r="S8" s="85"/>
      <c r="T8" s="85"/>
      <c r="U8" s="85"/>
      <c r="V8" s="85"/>
      <c r="W8" s="85"/>
      <c r="X8" s="85"/>
      <c r="Y8" s="85"/>
      <c r="Z8" s="85"/>
      <c r="AA8" s="85"/>
      <c r="AB8" s="85"/>
      <c r="AC8" s="85"/>
      <c r="AD8" s="85"/>
      <c r="AE8" s="85"/>
      <c r="AF8" s="85"/>
      <c r="AG8" s="85"/>
      <c r="AH8" s="85"/>
      <c r="AI8" s="85"/>
      <c r="AJ8" s="85"/>
      <c r="AK8" s="85"/>
      <c r="AL8" s="85"/>
      <c r="AM8" s="85"/>
    </row>
    <row r="9" spans="1:39" ht="12.75">
      <c r="A9" s="75"/>
      <c r="B9" s="76" t="s">
        <v>212</v>
      </c>
      <c r="C9" s="77">
        <v>-2413.278535404206</v>
      </c>
      <c r="D9" s="77">
        <v>6275.119694814588</v>
      </c>
      <c r="E9" s="84"/>
      <c r="F9" s="84"/>
      <c r="G9" s="84"/>
      <c r="H9" s="84"/>
      <c r="I9" s="84"/>
      <c r="J9" s="84"/>
      <c r="K9" s="84"/>
      <c r="Q9" s="85"/>
      <c r="R9" s="86"/>
      <c r="S9" s="85"/>
      <c r="T9" s="85"/>
      <c r="U9" s="85"/>
      <c r="V9" s="85"/>
      <c r="W9" s="85"/>
      <c r="X9" s="85"/>
      <c r="Y9" s="85"/>
      <c r="Z9" s="85"/>
      <c r="AA9" s="85"/>
      <c r="AB9" s="85"/>
      <c r="AC9" s="85"/>
      <c r="AD9" s="85"/>
      <c r="AE9" s="85"/>
      <c r="AF9" s="85"/>
      <c r="AG9" s="85"/>
      <c r="AH9" s="85"/>
      <c r="AI9" s="85"/>
      <c r="AJ9" s="85"/>
      <c r="AK9" s="85"/>
      <c r="AL9" s="85"/>
      <c r="AM9" s="85"/>
    </row>
    <row r="10" spans="1:39" ht="12.75">
      <c r="A10" s="51"/>
      <c r="B10" s="52" t="s">
        <v>57</v>
      </c>
      <c r="C10" s="53">
        <v>-2420.041188649142</v>
      </c>
      <c r="D10" s="53">
        <v>6292.704263381973</v>
      </c>
      <c r="E10" s="84"/>
      <c r="F10" s="84"/>
      <c r="G10" s="84"/>
      <c r="H10" s="84"/>
      <c r="I10" s="84"/>
      <c r="J10" s="84"/>
      <c r="K10" s="84"/>
      <c r="Q10" s="85"/>
      <c r="R10" s="86"/>
      <c r="S10" s="85"/>
      <c r="T10" s="85"/>
      <c r="U10" s="85"/>
      <c r="V10" s="85"/>
      <c r="W10" s="85"/>
      <c r="X10" s="85"/>
      <c r="Y10" s="85"/>
      <c r="Z10" s="85"/>
      <c r="AA10" s="85"/>
      <c r="AB10" s="85"/>
      <c r="AC10" s="85"/>
      <c r="AD10" s="85"/>
      <c r="AE10" s="85"/>
      <c r="AF10" s="85"/>
      <c r="AG10" s="85"/>
      <c r="AH10" s="85"/>
      <c r="AI10" s="85"/>
      <c r="AJ10" s="85"/>
      <c r="AK10" s="85"/>
      <c r="AL10" s="85"/>
      <c r="AM10" s="85"/>
    </row>
    <row r="11" spans="1:39" ht="12.75">
      <c r="A11" s="75"/>
      <c r="B11" s="76" t="s">
        <v>213</v>
      </c>
      <c r="C11" s="77">
        <v>-2518.457349383978</v>
      </c>
      <c r="D11" s="77">
        <v>6548.610566269475</v>
      </c>
      <c r="E11" s="84"/>
      <c r="F11" s="84"/>
      <c r="G11" s="84"/>
      <c r="H11" s="84"/>
      <c r="I11" s="84"/>
      <c r="J11" s="84"/>
      <c r="K11" s="84"/>
      <c r="Q11" s="85"/>
      <c r="R11" s="86"/>
      <c r="S11" s="85"/>
      <c r="T11" s="85"/>
      <c r="U11" s="85"/>
      <c r="V11" s="85"/>
      <c r="W11" s="85"/>
      <c r="X11" s="85"/>
      <c r="Y11" s="85"/>
      <c r="Z11" s="85"/>
      <c r="AA11" s="85"/>
      <c r="AB11" s="85"/>
      <c r="AC11" s="85"/>
      <c r="AD11" s="85"/>
      <c r="AE11" s="85"/>
      <c r="AF11" s="85"/>
      <c r="AG11" s="85"/>
      <c r="AH11" s="85"/>
      <c r="AI11" s="85"/>
      <c r="AJ11" s="85"/>
      <c r="AK11" s="85"/>
      <c r="AL11" s="85"/>
      <c r="AM11" s="85"/>
    </row>
    <row r="12" spans="1:39" ht="12.75">
      <c r="A12" s="51"/>
      <c r="B12" s="52" t="s">
        <v>214</v>
      </c>
      <c r="C12" s="53">
        <v>-2391.7730807416883</v>
      </c>
      <c r="D12" s="53">
        <v>6219.200203713401</v>
      </c>
      <c r="E12" s="84"/>
      <c r="F12" s="84"/>
      <c r="G12" s="84"/>
      <c r="H12" s="84"/>
      <c r="I12" s="84"/>
      <c r="J12" s="84"/>
      <c r="K12" s="84"/>
      <c r="Q12" s="85"/>
      <c r="R12" s="85"/>
      <c r="S12" s="85"/>
      <c r="T12" s="85"/>
      <c r="U12" s="85"/>
      <c r="V12" s="85"/>
      <c r="W12" s="85"/>
      <c r="X12" s="85"/>
      <c r="Y12" s="85"/>
      <c r="Z12" s="85"/>
      <c r="AA12" s="85"/>
      <c r="AB12" s="85"/>
      <c r="AC12" s="85"/>
      <c r="AD12" s="85"/>
      <c r="AE12" s="85"/>
      <c r="AF12" s="85"/>
      <c r="AG12" s="85"/>
      <c r="AH12" s="85"/>
      <c r="AI12" s="85"/>
      <c r="AJ12" s="85"/>
      <c r="AK12" s="85"/>
      <c r="AL12" s="85"/>
      <c r="AM12" s="85"/>
    </row>
    <row r="13" spans="1:11" ht="12.75">
      <c r="A13" s="75"/>
      <c r="B13" s="76" t="s">
        <v>215</v>
      </c>
      <c r="C13" s="77">
        <v>-2383.660390034347</v>
      </c>
      <c r="D13" s="77">
        <v>6198.105221944643</v>
      </c>
      <c r="E13" s="84"/>
      <c r="F13" s="84"/>
      <c r="G13" s="84"/>
      <c r="H13" s="84"/>
      <c r="I13" s="84"/>
      <c r="J13" s="84"/>
      <c r="K13" s="84"/>
    </row>
    <row r="14" spans="1:11" ht="12.75">
      <c r="A14" s="51"/>
      <c r="B14" s="52" t="s">
        <v>216</v>
      </c>
      <c r="C14" s="53">
        <v>-2407.0546384841873</v>
      </c>
      <c r="D14" s="53">
        <v>6258.936021011614</v>
      </c>
      <c r="E14" s="84"/>
      <c r="F14" s="84"/>
      <c r="G14" s="84"/>
      <c r="H14" s="84"/>
      <c r="I14" s="84"/>
      <c r="J14" s="84"/>
      <c r="K14" s="84"/>
    </row>
    <row r="15" spans="1:11" ht="12.75">
      <c r="A15" s="75"/>
      <c r="B15" s="76" t="s">
        <v>217</v>
      </c>
      <c r="C15" s="77">
        <v>-2391.861880131757</v>
      </c>
      <c r="D15" s="77">
        <v>6219.431075226486</v>
      </c>
      <c r="E15" s="84"/>
      <c r="F15" s="84"/>
      <c r="G15" s="84"/>
      <c r="H15" s="84"/>
      <c r="I15" s="84"/>
      <c r="J15" s="84"/>
      <c r="K15" s="84"/>
    </row>
    <row r="16" spans="1:11" ht="12.75">
      <c r="A16" s="51"/>
      <c r="B16" s="52" t="s">
        <v>218</v>
      </c>
      <c r="C16" s="53">
        <v>-2418.9620496771167</v>
      </c>
      <c r="D16" s="53">
        <v>6289.898237296562</v>
      </c>
      <c r="E16" s="84"/>
      <c r="F16" s="84"/>
      <c r="G16" s="84"/>
      <c r="H16" s="84"/>
      <c r="I16" s="84"/>
      <c r="J16" s="84"/>
      <c r="K16" s="84"/>
    </row>
    <row r="17" spans="1:11" ht="12.75">
      <c r="A17" s="75"/>
      <c r="B17" s="76" t="s">
        <v>131</v>
      </c>
      <c r="C17" s="77">
        <v>-2390.331069524822</v>
      </c>
      <c r="D17" s="77">
        <v>6215.4506258890615</v>
      </c>
      <c r="E17" s="84"/>
      <c r="F17" s="84"/>
      <c r="G17" s="84"/>
      <c r="H17" s="84"/>
      <c r="I17" s="84"/>
      <c r="J17" s="84"/>
      <c r="K17" s="84"/>
    </row>
    <row r="18" spans="1:11" ht="12.75">
      <c r="A18" s="51"/>
      <c r="B18" s="52" t="s">
        <v>219</v>
      </c>
      <c r="C18" s="53">
        <v>-2393.5500047565947</v>
      </c>
      <c r="D18" s="53">
        <v>6223.820644810927</v>
      </c>
      <c r="E18" s="84"/>
      <c r="F18" s="84"/>
      <c r="G18" s="84"/>
      <c r="H18" s="84"/>
      <c r="I18" s="84"/>
      <c r="J18" s="84"/>
      <c r="K18" s="84"/>
    </row>
    <row r="19" spans="1:11" ht="12.75">
      <c r="A19" s="75"/>
      <c r="B19" s="76" t="s">
        <v>220</v>
      </c>
      <c r="C19" s="77">
        <v>-2442.711321519375</v>
      </c>
      <c r="D19" s="77">
        <v>6351.65220075423</v>
      </c>
      <c r="E19" s="84"/>
      <c r="F19" s="84"/>
      <c r="G19" s="84"/>
      <c r="H19" s="84"/>
      <c r="I19" s="84"/>
      <c r="J19" s="84"/>
      <c r="K19" s="84"/>
    </row>
    <row r="20" spans="1:11" ht="12.75">
      <c r="A20" s="51"/>
      <c r="B20" s="52" t="s">
        <v>221</v>
      </c>
      <c r="C20" s="53">
        <v>-2405.582857993708</v>
      </c>
      <c r="D20" s="53">
        <v>6255.109036898735</v>
      </c>
      <c r="E20" s="84"/>
      <c r="F20" s="84"/>
      <c r="G20" s="84"/>
      <c r="H20" s="84"/>
      <c r="I20" s="84"/>
      <c r="J20" s="84"/>
      <c r="K20" s="84"/>
    </row>
    <row r="21" spans="1:11" ht="12.75">
      <c r="A21" s="75"/>
      <c r="B21" s="76" t="s">
        <v>222</v>
      </c>
      <c r="C21" s="77">
        <v>-2421.8413054899356</v>
      </c>
      <c r="D21" s="77">
        <v>6297.3850104342855</v>
      </c>
      <c r="E21" s="84"/>
      <c r="F21" s="84"/>
      <c r="G21" s="84"/>
      <c r="H21" s="84"/>
      <c r="I21" s="84"/>
      <c r="J21" s="84"/>
      <c r="K21" s="84"/>
    </row>
    <row r="22" spans="1:11" ht="12.75">
      <c r="A22" s="51"/>
      <c r="B22" s="52" t="s">
        <v>223</v>
      </c>
      <c r="C22" s="53">
        <v>-2499.745092330122</v>
      </c>
      <c r="D22" s="53">
        <v>6499.95407811222</v>
      </c>
      <c r="E22" s="84"/>
      <c r="F22" s="84"/>
      <c r="G22" s="84"/>
      <c r="H22" s="84"/>
      <c r="I22" s="84"/>
      <c r="J22" s="84"/>
      <c r="K22" s="84"/>
    </row>
    <row r="23" spans="1:11" ht="12.75">
      <c r="A23" s="75"/>
      <c r="B23" s="76" t="s">
        <v>224</v>
      </c>
      <c r="C23" s="77">
        <v>-2481.580787856903</v>
      </c>
      <c r="D23" s="77">
        <v>6452.722404510438</v>
      </c>
      <c r="E23" s="84"/>
      <c r="F23" s="84"/>
      <c r="G23" s="84"/>
      <c r="H23" s="84"/>
      <c r="I23" s="84"/>
      <c r="J23" s="84"/>
      <c r="K23" s="84"/>
    </row>
    <row r="24" spans="1:11" ht="12.75">
      <c r="A24" s="51"/>
      <c r="B24" s="52" t="s">
        <v>225</v>
      </c>
      <c r="C24" s="53">
        <v>-2535.231126063678</v>
      </c>
      <c r="D24" s="53">
        <v>6592.226529590182</v>
      </c>
      <c r="E24" s="84"/>
      <c r="F24" s="84"/>
      <c r="G24" s="84"/>
      <c r="H24" s="84"/>
      <c r="I24" s="84"/>
      <c r="J24" s="84"/>
      <c r="K24" s="84"/>
    </row>
    <row r="25" spans="1:11" ht="12.75">
      <c r="A25" s="79"/>
      <c r="B25" s="80"/>
      <c r="C25" s="73"/>
      <c r="D25" s="73"/>
      <c r="E25" s="68"/>
      <c r="F25" s="68"/>
      <c r="G25" s="68"/>
      <c r="H25" s="68"/>
      <c r="I25" s="68"/>
      <c r="J25" s="68"/>
      <c r="K25" s="68"/>
    </row>
    <row r="26" spans="1:11" ht="12.75">
      <c r="A26" s="79"/>
      <c r="B26" s="80"/>
      <c r="C26" s="73"/>
      <c r="D26" s="73"/>
      <c r="E26" s="68"/>
      <c r="F26" s="68"/>
      <c r="G26" s="68"/>
      <c r="H26" s="68"/>
      <c r="I26" s="68"/>
      <c r="J26" s="68"/>
      <c r="K26" s="68"/>
    </row>
    <row r="27" spans="1:11" ht="12.75">
      <c r="A27" s="79"/>
      <c r="B27" s="80"/>
      <c r="C27" s="73"/>
      <c r="D27" s="73"/>
      <c r="E27" s="68"/>
      <c r="F27" s="68"/>
      <c r="G27" s="68"/>
      <c r="H27" s="68"/>
      <c r="I27" s="68"/>
      <c r="J27" s="68"/>
      <c r="K27" s="68"/>
    </row>
    <row r="28" spans="1:11" ht="12.75">
      <c r="A28" s="79"/>
      <c r="B28" s="80"/>
      <c r="C28" s="73"/>
      <c r="D28" s="73"/>
      <c r="E28" s="68"/>
      <c r="F28" s="68"/>
      <c r="G28" s="68"/>
      <c r="H28" s="68"/>
      <c r="I28" s="68"/>
      <c r="J28" s="68"/>
      <c r="K28" s="68"/>
    </row>
    <row r="29" spans="1:11" ht="12.75">
      <c r="A29" s="79"/>
      <c r="B29" s="80"/>
      <c r="C29" s="73"/>
      <c r="D29" s="73"/>
      <c r="E29" s="68"/>
      <c r="F29" s="68"/>
      <c r="G29" s="68"/>
      <c r="H29" s="68"/>
      <c r="I29" s="68"/>
      <c r="J29" s="68"/>
      <c r="K29" s="68"/>
    </row>
    <row r="30" spans="1:11" ht="12.75">
      <c r="A30" s="79"/>
      <c r="B30" s="80"/>
      <c r="C30" s="73"/>
      <c r="D30" s="73"/>
      <c r="E30" s="68"/>
      <c r="F30" s="68"/>
      <c r="G30" s="68"/>
      <c r="H30" s="68"/>
      <c r="I30" s="68"/>
      <c r="J30" s="68"/>
      <c r="K30" s="68"/>
    </row>
    <row r="31" spans="1:11" ht="12.75">
      <c r="A31" s="79"/>
      <c r="B31" s="80"/>
      <c r="C31" s="73"/>
      <c r="D31" s="73"/>
      <c r="E31" s="68"/>
      <c r="F31" s="68"/>
      <c r="G31" s="68"/>
      <c r="H31" s="68"/>
      <c r="I31" s="68"/>
      <c r="J31" s="68"/>
      <c r="K31" s="68"/>
    </row>
    <row r="32" spans="1:11" ht="12.75">
      <c r="A32" s="79"/>
      <c r="B32" s="80"/>
      <c r="C32" s="73"/>
      <c r="D32" s="73"/>
      <c r="E32" s="68"/>
      <c r="F32" s="68"/>
      <c r="G32" s="68"/>
      <c r="H32" s="68"/>
      <c r="I32" s="68"/>
      <c r="J32" s="68"/>
      <c r="K32" s="68"/>
    </row>
    <row r="33" spans="1:11" ht="12.75">
      <c r="A33" s="79"/>
      <c r="B33" s="80"/>
      <c r="C33" s="73"/>
      <c r="D33" s="73"/>
      <c r="E33" s="68"/>
      <c r="F33" s="68"/>
      <c r="G33" s="68"/>
      <c r="H33" s="68"/>
      <c r="I33" s="68"/>
      <c r="J33" s="68"/>
      <c r="K33" s="68"/>
    </row>
    <row r="34" spans="1:11" ht="12.75">
      <c r="A34" s="79"/>
      <c r="B34" s="80"/>
      <c r="C34" s="73"/>
      <c r="D34" s="73"/>
      <c r="E34" s="68"/>
      <c r="F34" s="68"/>
      <c r="G34" s="68"/>
      <c r="H34" s="68"/>
      <c r="I34" s="68"/>
      <c r="J34" s="68"/>
      <c r="K34" s="68"/>
    </row>
    <row r="35" spans="1:11" ht="12.75">
      <c r="A35" s="79"/>
      <c r="B35" s="80"/>
      <c r="C35" s="73"/>
      <c r="D35" s="73"/>
      <c r="E35" s="68"/>
      <c r="F35" s="68"/>
      <c r="G35" s="68"/>
      <c r="H35" s="68"/>
      <c r="I35" s="68"/>
      <c r="J35" s="68"/>
      <c r="K35" s="68"/>
    </row>
    <row r="36" spans="1:11" ht="12.75">
      <c r="A36" s="79"/>
      <c r="B36" s="80"/>
      <c r="C36" s="73"/>
      <c r="D36" s="73"/>
      <c r="E36" s="68"/>
      <c r="F36" s="68"/>
      <c r="G36" s="68"/>
      <c r="H36" s="68"/>
      <c r="I36" s="68"/>
      <c r="J36" s="68"/>
      <c r="K36" s="68"/>
    </row>
    <row r="37" spans="1:11" ht="12.75">
      <c r="A37" s="79"/>
      <c r="B37" s="80"/>
      <c r="C37" s="73"/>
      <c r="D37" s="73"/>
      <c r="E37" s="68"/>
      <c r="F37" s="68"/>
      <c r="G37" s="68"/>
      <c r="H37" s="68"/>
      <c r="I37" s="68"/>
      <c r="J37" s="68"/>
      <c r="K37" s="68"/>
    </row>
    <row r="38" spans="1:11" ht="12.75">
      <c r="A38" s="79"/>
      <c r="B38" s="80"/>
      <c r="C38" s="73"/>
      <c r="D38" s="73"/>
      <c r="E38" s="68"/>
      <c r="F38" s="68"/>
      <c r="G38" s="68"/>
      <c r="H38" s="68"/>
      <c r="I38" s="68"/>
      <c r="J38" s="68"/>
      <c r="K38" s="68"/>
    </row>
    <row r="39" spans="1:11" ht="12.75">
      <c r="A39" s="79"/>
      <c r="B39" s="80"/>
      <c r="C39" s="73"/>
      <c r="D39" s="73"/>
      <c r="E39" s="68"/>
      <c r="F39" s="68"/>
      <c r="G39" s="68"/>
      <c r="H39" s="68"/>
      <c r="I39" s="68"/>
      <c r="J39" s="68"/>
      <c r="K39" s="68"/>
    </row>
    <row r="40" spans="1:11" ht="12.75">
      <c r="A40" s="79"/>
      <c r="B40" s="80"/>
      <c r="C40" s="73"/>
      <c r="D40" s="73"/>
      <c r="E40" s="68"/>
      <c r="F40" s="68"/>
      <c r="G40" s="68"/>
      <c r="H40" s="68"/>
      <c r="I40" s="68"/>
      <c r="J40" s="68"/>
      <c r="K40" s="68"/>
    </row>
    <row r="41" spans="1:11" ht="12.75">
      <c r="A41" s="79"/>
      <c r="B41" s="80"/>
      <c r="C41" s="73"/>
      <c r="D41" s="73"/>
      <c r="E41" s="68"/>
      <c r="F41" s="68"/>
      <c r="G41" s="68"/>
      <c r="H41" s="68"/>
      <c r="I41" s="68"/>
      <c r="J41" s="68"/>
      <c r="K41" s="68"/>
    </row>
    <row r="42" spans="1:11" ht="12.75">
      <c r="A42" s="79"/>
      <c r="B42" s="80"/>
      <c r="C42" s="73"/>
      <c r="D42" s="73"/>
      <c r="E42" s="68"/>
      <c r="F42" s="68"/>
      <c r="G42" s="68"/>
      <c r="H42" s="68"/>
      <c r="I42" s="68"/>
      <c r="J42" s="68"/>
      <c r="K42" s="68"/>
    </row>
    <row r="43" spans="1:11" ht="12.75">
      <c r="A43" s="79"/>
      <c r="B43" s="80"/>
      <c r="C43" s="73"/>
      <c r="D43" s="73"/>
      <c r="E43" s="68"/>
      <c r="F43" s="68"/>
      <c r="G43" s="68"/>
      <c r="H43" s="68"/>
      <c r="I43" s="68"/>
      <c r="J43" s="68"/>
      <c r="K43" s="68"/>
    </row>
    <row r="44" spans="1:11" ht="12.75">
      <c r="A44" s="79"/>
      <c r="B44" s="80"/>
      <c r="C44" s="73"/>
      <c r="D44" s="73"/>
      <c r="E44" s="68"/>
      <c r="F44" s="68"/>
      <c r="G44" s="68"/>
      <c r="H44" s="68"/>
      <c r="I44" s="68"/>
      <c r="J44" s="68"/>
      <c r="K44" s="68"/>
    </row>
    <row r="45" spans="1:11" ht="12.75">
      <c r="A45" s="79"/>
      <c r="B45" s="80"/>
      <c r="C45" s="73"/>
      <c r="D45" s="73"/>
      <c r="E45" s="68"/>
      <c r="F45" s="68"/>
      <c r="G45" s="68"/>
      <c r="H45" s="68"/>
      <c r="I45" s="68"/>
      <c r="J45" s="68"/>
      <c r="K45" s="68"/>
    </row>
    <row r="46" spans="1:11" ht="12.75">
      <c r="A46" s="79"/>
      <c r="B46" s="80"/>
      <c r="C46" s="73"/>
      <c r="D46" s="73"/>
      <c r="E46" s="68"/>
      <c r="F46" s="68"/>
      <c r="G46" s="68"/>
      <c r="H46" s="68"/>
      <c r="I46" s="68"/>
      <c r="J46" s="68"/>
      <c r="K46" s="68"/>
    </row>
    <row r="47" spans="1:11" ht="12.75">
      <c r="A47" s="79"/>
      <c r="B47" s="80"/>
      <c r="C47" s="73"/>
      <c r="D47" s="73"/>
      <c r="E47" s="68"/>
      <c r="F47" s="68"/>
      <c r="G47" s="68"/>
      <c r="H47" s="68"/>
      <c r="I47" s="68"/>
      <c r="J47" s="68"/>
      <c r="K47" s="68"/>
    </row>
    <row r="48" spans="1:11" ht="12.75">
      <c r="A48" s="79"/>
      <c r="B48" s="80"/>
      <c r="C48" s="73"/>
      <c r="D48" s="73"/>
      <c r="E48" s="68"/>
      <c r="F48" s="68"/>
      <c r="G48" s="68"/>
      <c r="H48" s="68"/>
      <c r="I48" s="68"/>
      <c r="J48" s="68"/>
      <c r="K48" s="68"/>
    </row>
    <row r="49" spans="1:11" ht="12.75">
      <c r="A49" s="79"/>
      <c r="B49" s="80"/>
      <c r="C49" s="73"/>
      <c r="D49" s="73"/>
      <c r="E49" s="68"/>
      <c r="F49" s="68"/>
      <c r="G49" s="68"/>
      <c r="H49" s="68"/>
      <c r="I49" s="68"/>
      <c r="J49" s="68"/>
      <c r="K49" s="68"/>
    </row>
    <row r="50" spans="1:11" ht="12.75">
      <c r="A50" s="79"/>
      <c r="B50" s="80"/>
      <c r="C50" s="73"/>
      <c r="D50" s="73"/>
      <c r="E50" s="68"/>
      <c r="F50" s="68"/>
      <c r="G50" s="68"/>
      <c r="H50" s="68"/>
      <c r="I50" s="68"/>
      <c r="J50" s="68"/>
      <c r="K50" s="68"/>
    </row>
    <row r="51" spans="1:11" ht="12.75">
      <c r="A51" s="79"/>
      <c r="B51" s="80"/>
      <c r="C51" s="73"/>
      <c r="D51" s="73"/>
      <c r="E51" s="68"/>
      <c r="F51" s="68"/>
      <c r="G51" s="68"/>
      <c r="H51" s="68"/>
      <c r="I51" s="68"/>
      <c r="J51" s="68"/>
      <c r="K51" s="68"/>
    </row>
    <row r="52" spans="1:11" ht="12.75">
      <c r="A52" s="79"/>
      <c r="B52" s="80"/>
      <c r="C52" s="73"/>
      <c r="D52" s="73"/>
      <c r="E52" s="68"/>
      <c r="F52" s="68"/>
      <c r="G52" s="68"/>
      <c r="H52" s="68"/>
      <c r="I52" s="68"/>
      <c r="J52" s="68"/>
      <c r="K52" s="68"/>
    </row>
    <row r="53" spans="1:11" ht="12.75">
      <c r="A53" s="79"/>
      <c r="B53" s="80"/>
      <c r="C53" s="73"/>
      <c r="D53" s="73"/>
      <c r="E53" s="73"/>
      <c r="F53" s="73"/>
      <c r="G53" s="73"/>
      <c r="H53" s="73"/>
      <c r="I53" s="73"/>
      <c r="J53" s="73"/>
      <c r="K53" s="73"/>
    </row>
    <row r="54" spans="1:11" ht="12.75">
      <c r="A54" s="79"/>
      <c r="B54" s="80"/>
      <c r="C54" s="73"/>
      <c r="D54" s="73"/>
      <c r="E54" s="73"/>
      <c r="F54" s="73"/>
      <c r="G54" s="73"/>
      <c r="H54" s="73"/>
      <c r="I54" s="73"/>
      <c r="J54" s="73"/>
      <c r="K54" s="73"/>
    </row>
    <row r="55" spans="1:11" ht="12.75">
      <c r="A55" s="79"/>
      <c r="B55" s="80"/>
      <c r="C55" s="73"/>
      <c r="D55" s="73"/>
      <c r="E55" s="73"/>
      <c r="F55" s="73"/>
      <c r="G55" s="73"/>
      <c r="H55" s="73"/>
      <c r="I55" s="73"/>
      <c r="J55" s="73"/>
      <c r="K55" s="73"/>
    </row>
    <row r="56" spans="1:11" ht="12.75">
      <c r="A56" s="79"/>
      <c r="B56" s="80"/>
      <c r="C56" s="73"/>
      <c r="D56" s="73"/>
      <c r="E56" s="73"/>
      <c r="F56" s="73"/>
      <c r="G56" s="73"/>
      <c r="H56" s="73"/>
      <c r="I56" s="73"/>
      <c r="J56" s="73"/>
      <c r="K56" s="73"/>
    </row>
    <row r="57" spans="1:11" ht="12.75">
      <c r="A57" s="79"/>
      <c r="B57" s="80"/>
      <c r="C57" s="73"/>
      <c r="D57" s="73"/>
      <c r="E57" s="73"/>
      <c r="F57" s="73"/>
      <c r="G57" s="73"/>
      <c r="H57" s="73"/>
      <c r="I57" s="73"/>
      <c r="J57" s="73"/>
      <c r="K57" s="73"/>
    </row>
    <row r="58" spans="1:11" ht="12.75">
      <c r="A58" s="79"/>
      <c r="B58" s="80"/>
      <c r="C58" s="73"/>
      <c r="D58" s="73"/>
      <c r="E58" s="73"/>
      <c r="F58" s="73"/>
      <c r="G58" s="73"/>
      <c r="H58" s="73"/>
      <c r="I58" s="73"/>
      <c r="J58" s="73"/>
      <c r="K58" s="73"/>
    </row>
    <row r="59" spans="1:11" ht="12.75">
      <c r="A59" s="79"/>
      <c r="B59" s="80"/>
      <c r="C59" s="73"/>
      <c r="D59" s="73"/>
      <c r="E59" s="73"/>
      <c r="F59" s="73"/>
      <c r="G59" s="73"/>
      <c r="H59" s="73"/>
      <c r="I59" s="73"/>
      <c r="J59" s="73"/>
      <c r="K59" s="73"/>
    </row>
    <row r="60" spans="1:11" ht="12.75">
      <c r="A60" s="79"/>
      <c r="B60" s="80"/>
      <c r="C60" s="73"/>
      <c r="D60" s="73"/>
      <c r="E60" s="73"/>
      <c r="F60" s="73"/>
      <c r="G60" s="73"/>
      <c r="H60" s="73"/>
      <c r="I60" s="73"/>
      <c r="J60" s="73"/>
      <c r="K60" s="73"/>
    </row>
    <row r="61" spans="1:11" ht="12.75">
      <c r="A61" s="79"/>
      <c r="B61" s="80"/>
      <c r="C61" s="73"/>
      <c r="D61" s="73"/>
      <c r="E61" s="73"/>
      <c r="F61" s="73"/>
      <c r="G61" s="73"/>
      <c r="H61" s="73"/>
      <c r="I61" s="73"/>
      <c r="J61" s="73"/>
      <c r="K61" s="73"/>
    </row>
    <row r="62" spans="1:11" ht="12.75">
      <c r="A62" s="79"/>
      <c r="B62" s="80"/>
      <c r="C62" s="73"/>
      <c r="D62" s="73"/>
      <c r="E62" s="73"/>
      <c r="F62" s="73"/>
      <c r="G62" s="73"/>
      <c r="H62" s="73"/>
      <c r="I62" s="73"/>
      <c r="J62" s="73"/>
      <c r="K62" s="73"/>
    </row>
    <row r="63" spans="1:11" ht="12.75">
      <c r="A63" s="79"/>
      <c r="B63" s="80"/>
      <c r="C63" s="73"/>
      <c r="D63" s="73"/>
      <c r="E63" s="73"/>
      <c r="F63" s="73"/>
      <c r="G63" s="73"/>
      <c r="H63" s="73"/>
      <c r="I63" s="73"/>
      <c r="J63" s="73"/>
      <c r="K63" s="73"/>
    </row>
    <row r="64" spans="1:11" ht="12.75">
      <c r="A64" s="79"/>
      <c r="B64" s="80"/>
      <c r="C64" s="73"/>
      <c r="D64" s="73"/>
      <c r="E64" s="73"/>
      <c r="F64" s="73"/>
      <c r="G64" s="73"/>
      <c r="H64" s="73"/>
      <c r="I64" s="73"/>
      <c r="J64" s="73"/>
      <c r="K64" s="73"/>
    </row>
    <row r="65" spans="1:11" ht="12.75">
      <c r="A65" s="79"/>
      <c r="B65" s="80"/>
      <c r="C65" s="73"/>
      <c r="D65" s="73"/>
      <c r="E65" s="73"/>
      <c r="F65" s="73"/>
      <c r="G65" s="73"/>
      <c r="H65" s="73"/>
      <c r="I65" s="73"/>
      <c r="J65" s="73"/>
      <c r="K65" s="73"/>
    </row>
    <row r="66" spans="1:11" ht="12.75">
      <c r="A66" s="79"/>
      <c r="B66" s="80"/>
      <c r="C66" s="73"/>
      <c r="D66" s="73"/>
      <c r="E66" s="73"/>
      <c r="F66" s="73"/>
      <c r="G66" s="73"/>
      <c r="H66" s="73"/>
      <c r="I66" s="73"/>
      <c r="J66" s="73"/>
      <c r="K66" s="73"/>
    </row>
    <row r="67" spans="1:11" ht="12.75">
      <c r="A67" s="79"/>
      <c r="B67" s="80"/>
      <c r="C67" s="73"/>
      <c r="D67" s="73"/>
      <c r="E67" s="73"/>
      <c r="F67" s="73"/>
      <c r="G67" s="73"/>
      <c r="H67" s="73"/>
      <c r="I67" s="73"/>
      <c r="J67" s="73"/>
      <c r="K67" s="73"/>
    </row>
    <row r="68" spans="1:11" ht="12.75">
      <c r="A68" s="79"/>
      <c r="B68" s="80"/>
      <c r="C68" s="73"/>
      <c r="D68" s="73"/>
      <c r="E68" s="73"/>
      <c r="F68" s="73"/>
      <c r="G68" s="73"/>
      <c r="H68" s="73"/>
      <c r="I68" s="73"/>
      <c r="J68" s="73"/>
      <c r="K68" s="73"/>
    </row>
    <row r="69" spans="1:11" ht="12.75">
      <c r="A69" s="79"/>
      <c r="B69" s="80"/>
      <c r="C69" s="73"/>
      <c r="D69" s="73"/>
      <c r="E69" s="73"/>
      <c r="F69" s="73"/>
      <c r="G69" s="73"/>
      <c r="H69" s="73"/>
      <c r="I69" s="73"/>
      <c r="J69" s="73"/>
      <c r="K69" s="73"/>
    </row>
    <row r="70" spans="1:11" ht="12.75">
      <c r="A70" s="79"/>
      <c r="B70" s="80"/>
      <c r="C70" s="73"/>
      <c r="D70" s="73"/>
      <c r="E70" s="73"/>
      <c r="F70" s="73"/>
      <c r="G70" s="73"/>
      <c r="H70" s="73"/>
      <c r="I70" s="73"/>
      <c r="J70" s="73"/>
      <c r="K70" s="73"/>
    </row>
    <row r="71" spans="1:11" ht="12.75">
      <c r="A71" s="79"/>
      <c r="B71" s="80"/>
      <c r="C71" s="73"/>
      <c r="D71" s="73"/>
      <c r="E71" s="73"/>
      <c r="F71" s="73"/>
      <c r="G71" s="73"/>
      <c r="H71" s="73"/>
      <c r="I71" s="73"/>
      <c r="J71" s="73"/>
      <c r="K71" s="73"/>
    </row>
    <row r="72" spans="1:11" ht="12.75">
      <c r="A72" s="79"/>
      <c r="B72" s="80"/>
      <c r="C72" s="73"/>
      <c r="D72" s="73"/>
      <c r="E72" s="73"/>
      <c r="F72" s="73"/>
      <c r="G72" s="73"/>
      <c r="H72" s="73"/>
      <c r="I72" s="73"/>
      <c r="J72" s="73"/>
      <c r="K72" s="73"/>
    </row>
    <row r="73" spans="1:11" ht="12.75">
      <c r="A73" s="79"/>
      <c r="B73" s="80"/>
      <c r="C73" s="73"/>
      <c r="D73" s="73"/>
      <c r="E73" s="73"/>
      <c r="F73" s="73"/>
      <c r="G73" s="73"/>
      <c r="H73" s="73"/>
      <c r="I73" s="73"/>
      <c r="J73" s="73"/>
      <c r="K73" s="73"/>
    </row>
    <row r="74" spans="1:11" ht="12.75">
      <c r="A74" s="79"/>
      <c r="B74" s="80"/>
      <c r="C74" s="73"/>
      <c r="D74" s="73"/>
      <c r="E74" s="73"/>
      <c r="F74" s="73"/>
      <c r="G74" s="73"/>
      <c r="H74" s="73"/>
      <c r="I74" s="73"/>
      <c r="J74" s="73"/>
      <c r="K74" s="73"/>
    </row>
    <row r="75" spans="1:11" ht="12.75">
      <c r="A75" s="79"/>
      <c r="B75" s="80"/>
      <c r="C75" s="73"/>
      <c r="D75" s="73"/>
      <c r="E75" s="73"/>
      <c r="F75" s="73"/>
      <c r="G75" s="73"/>
      <c r="H75" s="73"/>
      <c r="I75" s="73"/>
      <c r="J75" s="73"/>
      <c r="K75" s="73"/>
    </row>
    <row r="76" spans="1:11" ht="12.75">
      <c r="A76" s="79"/>
      <c r="B76" s="80"/>
      <c r="C76" s="73"/>
      <c r="D76" s="73"/>
      <c r="E76" s="73"/>
      <c r="F76" s="73"/>
      <c r="G76" s="73"/>
      <c r="H76" s="73"/>
      <c r="I76" s="73"/>
      <c r="J76" s="73"/>
      <c r="K76" s="73"/>
    </row>
    <row r="77" spans="1:11" ht="12.75">
      <c r="A77" s="79"/>
      <c r="B77" s="80"/>
      <c r="C77" s="73"/>
      <c r="D77" s="73"/>
      <c r="E77" s="73"/>
      <c r="F77" s="73"/>
      <c r="G77" s="73"/>
      <c r="H77" s="73"/>
      <c r="I77" s="73"/>
      <c r="J77" s="73"/>
      <c r="K77" s="73"/>
    </row>
    <row r="78" spans="1:11" ht="12.75">
      <c r="A78" s="79"/>
      <c r="B78" s="80"/>
      <c r="C78" s="73"/>
      <c r="D78" s="73"/>
      <c r="E78" s="73"/>
      <c r="F78" s="73"/>
      <c r="G78" s="73"/>
      <c r="H78" s="73"/>
      <c r="I78" s="73"/>
      <c r="J78" s="73"/>
      <c r="K78" s="73"/>
    </row>
    <row r="79" spans="1:11" ht="12.75">
      <c r="A79" s="79"/>
      <c r="B79" s="80"/>
      <c r="C79" s="73"/>
      <c r="D79" s="73"/>
      <c r="E79" s="73"/>
      <c r="F79" s="73"/>
      <c r="G79" s="73"/>
      <c r="H79" s="73"/>
      <c r="I79" s="73"/>
      <c r="J79" s="73"/>
      <c r="K79" s="73"/>
    </row>
    <row r="80" spans="1:11" ht="12.75">
      <c r="A80" s="79"/>
      <c r="B80" s="80"/>
      <c r="C80" s="73"/>
      <c r="D80" s="73"/>
      <c r="E80" s="73"/>
      <c r="F80" s="73"/>
      <c r="G80" s="73"/>
      <c r="H80" s="73"/>
      <c r="I80" s="73"/>
      <c r="J80" s="73"/>
      <c r="K80" s="73"/>
    </row>
    <row r="81" spans="1:11" ht="12.75">
      <c r="A81" s="79"/>
      <c r="B81" s="80"/>
      <c r="C81" s="73"/>
      <c r="D81" s="73"/>
      <c r="E81" s="73"/>
      <c r="F81" s="73"/>
      <c r="G81" s="73"/>
      <c r="H81" s="73"/>
      <c r="I81" s="73"/>
      <c r="J81" s="73"/>
      <c r="K81" s="73"/>
    </row>
    <row r="82" spans="1:11" ht="12.75">
      <c r="A82" s="79"/>
      <c r="B82" s="80"/>
      <c r="C82" s="73"/>
      <c r="D82" s="73"/>
      <c r="E82" s="73"/>
      <c r="F82" s="73"/>
      <c r="G82" s="73"/>
      <c r="H82" s="73"/>
      <c r="I82" s="73"/>
      <c r="J82" s="73"/>
      <c r="K82" s="73"/>
    </row>
    <row r="83" spans="1:11" ht="12.75">
      <c r="A83" s="79"/>
      <c r="B83" s="80"/>
      <c r="C83" s="73"/>
      <c r="D83" s="73"/>
      <c r="E83" s="73"/>
      <c r="F83" s="73"/>
      <c r="G83" s="73"/>
      <c r="H83" s="73"/>
      <c r="I83" s="73"/>
      <c r="J83" s="73"/>
      <c r="K83" s="73"/>
    </row>
    <row r="84" spans="1:11" ht="12.75">
      <c r="A84" s="79"/>
      <c r="B84" s="80"/>
      <c r="C84" s="73"/>
      <c r="D84" s="73"/>
      <c r="E84" s="73"/>
      <c r="F84" s="73"/>
      <c r="G84" s="73"/>
      <c r="H84" s="73"/>
      <c r="I84" s="73"/>
      <c r="J84" s="73"/>
      <c r="K84" s="73"/>
    </row>
    <row r="85" spans="1:11" ht="12.75">
      <c r="A85" s="79"/>
      <c r="B85" s="80"/>
      <c r="C85" s="73"/>
      <c r="D85" s="73"/>
      <c r="E85" s="73"/>
      <c r="F85" s="73"/>
      <c r="G85" s="73"/>
      <c r="H85" s="73"/>
      <c r="I85" s="73"/>
      <c r="J85" s="73"/>
      <c r="K85" s="73"/>
    </row>
    <row r="86" spans="1:11" ht="12.75">
      <c r="A86" s="79"/>
      <c r="B86" s="80"/>
      <c r="C86" s="73"/>
      <c r="D86" s="73"/>
      <c r="E86" s="73"/>
      <c r="F86" s="73"/>
      <c r="G86" s="73"/>
      <c r="H86" s="73"/>
      <c r="I86" s="73"/>
      <c r="J86" s="73"/>
      <c r="K86" s="73"/>
    </row>
    <row r="87" spans="1:11" ht="12.75">
      <c r="A87" s="79"/>
      <c r="B87" s="80"/>
      <c r="C87" s="73"/>
      <c r="D87" s="73"/>
      <c r="E87" s="73"/>
      <c r="F87" s="73"/>
      <c r="G87" s="73"/>
      <c r="H87" s="73"/>
      <c r="I87" s="73"/>
      <c r="J87" s="73"/>
      <c r="K87" s="73"/>
    </row>
    <row r="88" spans="1:11" ht="12.75">
      <c r="A88" s="79"/>
      <c r="B88" s="80"/>
      <c r="C88" s="73"/>
      <c r="D88" s="73"/>
      <c r="E88" s="73"/>
      <c r="F88" s="73"/>
      <c r="G88" s="73"/>
      <c r="H88" s="73"/>
      <c r="I88" s="73"/>
      <c r="J88" s="73"/>
      <c r="K88" s="73"/>
    </row>
    <row r="89" spans="1:11" ht="12.75">
      <c r="A89" s="79"/>
      <c r="B89" s="80"/>
      <c r="C89" s="73"/>
      <c r="D89" s="73"/>
      <c r="E89" s="73"/>
      <c r="F89" s="73"/>
      <c r="G89" s="73"/>
      <c r="H89" s="73"/>
      <c r="I89" s="73"/>
      <c r="J89" s="73"/>
      <c r="K89" s="73"/>
    </row>
    <row r="90" spans="1:11" ht="12.75">
      <c r="A90" s="79"/>
      <c r="B90" s="80"/>
      <c r="C90" s="73"/>
      <c r="D90" s="73"/>
      <c r="E90" s="73"/>
      <c r="F90" s="73"/>
      <c r="G90" s="73"/>
      <c r="H90" s="73"/>
      <c r="I90" s="73"/>
      <c r="J90" s="73"/>
      <c r="K90" s="73"/>
    </row>
    <row r="91" spans="1:11" ht="12.75">
      <c r="A91" s="79"/>
      <c r="B91" s="80"/>
      <c r="C91" s="73"/>
      <c r="D91" s="73"/>
      <c r="E91" s="73"/>
      <c r="F91" s="73"/>
      <c r="G91" s="73"/>
      <c r="H91" s="73"/>
      <c r="I91" s="73"/>
      <c r="J91" s="73"/>
      <c r="K91" s="73"/>
    </row>
    <row r="92" spans="1:11" ht="12.75">
      <c r="A92" s="79"/>
      <c r="B92" s="80"/>
      <c r="C92" s="73"/>
      <c r="D92" s="73"/>
      <c r="E92" s="73"/>
      <c r="F92" s="73"/>
      <c r="G92" s="73"/>
      <c r="H92" s="73"/>
      <c r="I92" s="73"/>
      <c r="J92" s="73"/>
      <c r="K92" s="73"/>
    </row>
    <row r="93" spans="1:11" ht="12.75">
      <c r="A93" s="79"/>
      <c r="B93" s="80"/>
      <c r="C93" s="73"/>
      <c r="D93" s="73"/>
      <c r="E93" s="73"/>
      <c r="F93" s="73"/>
      <c r="G93" s="73"/>
      <c r="H93" s="73"/>
      <c r="I93" s="73"/>
      <c r="J93" s="73"/>
      <c r="K93" s="73"/>
    </row>
    <row r="94" spans="1:11" ht="12.75">
      <c r="A94" s="79"/>
      <c r="B94" s="80"/>
      <c r="C94" s="73"/>
      <c r="D94" s="73"/>
      <c r="E94" s="73"/>
      <c r="F94" s="73"/>
      <c r="G94" s="73"/>
      <c r="H94" s="73"/>
      <c r="I94" s="73"/>
      <c r="J94" s="73"/>
      <c r="K94" s="73"/>
    </row>
    <row r="95" spans="1:11" ht="12.75">
      <c r="A95" s="79"/>
      <c r="B95" s="80"/>
      <c r="C95" s="73"/>
      <c r="D95" s="73"/>
      <c r="E95" s="73"/>
      <c r="F95" s="73"/>
      <c r="G95" s="73"/>
      <c r="H95" s="73"/>
      <c r="I95" s="73"/>
      <c r="J95" s="73"/>
      <c r="K95" s="73"/>
    </row>
    <row r="96" spans="1:11" ht="12.75">
      <c r="A96" s="79"/>
      <c r="B96" s="80"/>
      <c r="C96" s="73"/>
      <c r="D96" s="73"/>
      <c r="E96" s="73"/>
      <c r="F96" s="73"/>
      <c r="G96" s="73"/>
      <c r="H96" s="73"/>
      <c r="I96" s="73"/>
      <c r="J96" s="73"/>
      <c r="K96" s="73"/>
    </row>
    <row r="97" spans="1:11" ht="12.75">
      <c r="A97" s="79"/>
      <c r="B97" s="80"/>
      <c r="C97" s="73"/>
      <c r="D97" s="73"/>
      <c r="E97" s="73"/>
      <c r="F97" s="73"/>
      <c r="G97" s="73"/>
      <c r="H97" s="73"/>
      <c r="I97" s="73"/>
      <c r="J97" s="73"/>
      <c r="K97" s="73"/>
    </row>
    <row r="98" spans="1:11" ht="12.75">
      <c r="A98" s="79"/>
      <c r="B98" s="80"/>
      <c r="C98" s="73"/>
      <c r="D98" s="73"/>
      <c r="E98" s="73"/>
      <c r="F98" s="73"/>
      <c r="G98" s="73"/>
      <c r="H98" s="73"/>
      <c r="I98" s="73"/>
      <c r="J98" s="73"/>
      <c r="K98" s="73"/>
    </row>
    <row r="99" spans="1:11" ht="12.75">
      <c r="A99" s="79"/>
      <c r="B99" s="80"/>
      <c r="C99" s="73"/>
      <c r="D99" s="73"/>
      <c r="E99" s="73"/>
      <c r="F99" s="73"/>
      <c r="G99" s="73"/>
      <c r="H99" s="73"/>
      <c r="I99" s="73"/>
      <c r="J99" s="73"/>
      <c r="K99" s="73"/>
    </row>
    <row r="100" spans="1:11" ht="12.75">
      <c r="A100" s="79"/>
      <c r="B100" s="80"/>
      <c r="C100" s="73"/>
      <c r="D100" s="73"/>
      <c r="E100" s="73"/>
      <c r="F100" s="73"/>
      <c r="G100" s="73"/>
      <c r="H100" s="73"/>
      <c r="I100" s="73"/>
      <c r="J100" s="73"/>
      <c r="K100" s="73"/>
    </row>
    <row r="101" spans="1:11" ht="12.75">
      <c r="A101" s="79"/>
      <c r="B101" s="80"/>
      <c r="C101" s="73"/>
      <c r="D101" s="73"/>
      <c r="E101" s="73"/>
      <c r="F101" s="73"/>
      <c r="G101" s="73"/>
      <c r="H101" s="73"/>
      <c r="I101" s="73"/>
      <c r="J101" s="73"/>
      <c r="K101" s="73"/>
    </row>
    <row r="102" spans="1:11" ht="12.75">
      <c r="A102" s="79"/>
      <c r="B102" s="80"/>
      <c r="C102" s="73"/>
      <c r="D102" s="73"/>
      <c r="E102" s="73"/>
      <c r="F102" s="73"/>
      <c r="G102" s="73"/>
      <c r="H102" s="73"/>
      <c r="I102" s="73"/>
      <c r="J102" s="73"/>
      <c r="K102" s="73"/>
    </row>
    <row r="103" spans="1:11" ht="12.75">
      <c r="A103" s="79"/>
      <c r="B103" s="80"/>
      <c r="C103" s="73"/>
      <c r="D103" s="73"/>
      <c r="E103" s="73"/>
      <c r="F103" s="73"/>
      <c r="G103" s="73"/>
      <c r="H103" s="73"/>
      <c r="I103" s="73"/>
      <c r="J103" s="73"/>
      <c r="K103" s="73"/>
    </row>
    <row r="104" spans="1:11" ht="12.75">
      <c r="A104" s="79"/>
      <c r="B104" s="80"/>
      <c r="C104" s="73"/>
      <c r="D104" s="73"/>
      <c r="E104" s="73"/>
      <c r="F104" s="73"/>
      <c r="G104" s="73"/>
      <c r="H104" s="73"/>
      <c r="I104" s="73"/>
      <c r="J104" s="73"/>
      <c r="K104" s="73"/>
    </row>
    <row r="105" spans="1:11" ht="12.75">
      <c r="A105" s="79"/>
      <c r="B105" s="80"/>
      <c r="C105" s="73"/>
      <c r="D105" s="73"/>
      <c r="E105" s="73"/>
      <c r="F105" s="73"/>
      <c r="G105" s="73"/>
      <c r="H105" s="73"/>
      <c r="I105" s="73"/>
      <c r="J105" s="73"/>
      <c r="K105" s="73"/>
    </row>
    <row r="106" spans="1:11" ht="12.75">
      <c r="A106" s="79"/>
      <c r="B106" s="80"/>
      <c r="C106" s="73"/>
      <c r="D106" s="73"/>
      <c r="E106" s="73"/>
      <c r="F106" s="73"/>
      <c r="G106" s="73"/>
      <c r="H106" s="73"/>
      <c r="I106" s="73"/>
      <c r="J106" s="73"/>
      <c r="K106" s="73"/>
    </row>
    <row r="107" spans="1:11" ht="12.75">
      <c r="A107" s="79"/>
      <c r="B107" s="80"/>
      <c r="C107" s="73"/>
      <c r="D107" s="73"/>
      <c r="E107" s="73"/>
      <c r="F107" s="73"/>
      <c r="G107" s="73"/>
      <c r="H107" s="73"/>
      <c r="I107" s="73"/>
      <c r="J107" s="73"/>
      <c r="K107" s="73"/>
    </row>
    <row r="108" spans="1:11" ht="12.75">
      <c r="A108" s="79"/>
      <c r="B108" s="80"/>
      <c r="C108" s="73"/>
      <c r="D108" s="73"/>
      <c r="E108" s="73"/>
      <c r="F108" s="73"/>
      <c r="G108" s="73"/>
      <c r="H108" s="73"/>
      <c r="I108" s="73"/>
      <c r="J108" s="73"/>
      <c r="K108" s="73"/>
    </row>
    <row r="109" spans="1:11" ht="12.75">
      <c r="A109" s="79"/>
      <c r="B109" s="80"/>
      <c r="C109" s="73"/>
      <c r="D109" s="73"/>
      <c r="E109" s="73"/>
      <c r="F109" s="73"/>
      <c r="G109" s="73"/>
      <c r="H109" s="73"/>
      <c r="I109" s="73"/>
      <c r="J109" s="73"/>
      <c r="K109" s="73"/>
    </row>
    <row r="110" spans="1:11" ht="12.75">
      <c r="A110" s="79"/>
      <c r="B110" s="80"/>
      <c r="C110" s="73"/>
      <c r="D110" s="73"/>
      <c r="E110" s="73"/>
      <c r="F110" s="73"/>
      <c r="G110" s="73"/>
      <c r="H110" s="73"/>
      <c r="I110" s="73"/>
      <c r="J110" s="73"/>
      <c r="K110" s="73"/>
    </row>
    <row r="111" spans="1:11" ht="12.75">
      <c r="A111" s="79"/>
      <c r="B111" s="80"/>
      <c r="C111" s="73"/>
      <c r="D111" s="73"/>
      <c r="E111" s="73"/>
      <c r="F111" s="73"/>
      <c r="G111" s="73"/>
      <c r="H111" s="73"/>
      <c r="I111" s="73"/>
      <c r="J111" s="73"/>
      <c r="K111" s="73"/>
    </row>
    <row r="112" spans="1:11" ht="12.75">
      <c r="A112" s="79"/>
      <c r="B112" s="80"/>
      <c r="C112" s="73"/>
      <c r="D112" s="73"/>
      <c r="E112" s="73"/>
      <c r="F112" s="73"/>
      <c r="G112" s="73"/>
      <c r="H112" s="73"/>
      <c r="I112" s="73"/>
      <c r="J112" s="73"/>
      <c r="K112" s="73"/>
    </row>
    <row r="113" spans="1:11" ht="12.75">
      <c r="A113" s="79"/>
      <c r="B113" s="80"/>
      <c r="C113" s="73"/>
      <c r="D113" s="73"/>
      <c r="E113" s="73"/>
      <c r="F113" s="73"/>
      <c r="G113" s="73"/>
      <c r="H113" s="73"/>
      <c r="I113" s="73"/>
      <c r="J113" s="73"/>
      <c r="K113" s="73"/>
    </row>
    <row r="114" spans="1:11" ht="12.75">
      <c r="A114" s="79"/>
      <c r="B114" s="80"/>
      <c r="C114" s="73"/>
      <c r="D114" s="73"/>
      <c r="E114" s="73"/>
      <c r="F114" s="73"/>
      <c r="G114" s="73"/>
      <c r="H114" s="73"/>
      <c r="I114" s="73"/>
      <c r="J114" s="73"/>
      <c r="K114" s="73"/>
    </row>
    <row r="115" spans="1:11" ht="12.75">
      <c r="A115" s="79"/>
      <c r="B115" s="80"/>
      <c r="C115" s="73"/>
      <c r="D115" s="73"/>
      <c r="E115" s="73"/>
      <c r="F115" s="73"/>
      <c r="G115" s="73"/>
      <c r="H115" s="73"/>
      <c r="I115" s="73"/>
      <c r="J115" s="73"/>
      <c r="K115" s="73"/>
    </row>
    <row r="116" spans="1:11" ht="12.75">
      <c r="A116" s="79"/>
      <c r="B116" s="80"/>
      <c r="C116" s="73"/>
      <c r="D116" s="73"/>
      <c r="E116" s="73"/>
      <c r="F116" s="73"/>
      <c r="G116" s="73"/>
      <c r="H116" s="73"/>
      <c r="I116" s="73"/>
      <c r="J116" s="73"/>
      <c r="K116" s="73"/>
    </row>
    <row r="117" spans="1:11" ht="12.75">
      <c r="A117" s="79"/>
      <c r="B117" s="80"/>
      <c r="C117" s="73"/>
      <c r="D117" s="73"/>
      <c r="E117" s="73"/>
      <c r="F117" s="73"/>
      <c r="G117" s="73"/>
      <c r="H117" s="73"/>
      <c r="I117" s="73"/>
      <c r="J117" s="73"/>
      <c r="K117" s="73"/>
    </row>
    <row r="118" spans="1:11" ht="12.75">
      <c r="A118" s="79"/>
      <c r="B118" s="80"/>
      <c r="C118" s="73"/>
      <c r="D118" s="73"/>
      <c r="E118" s="73"/>
      <c r="F118" s="73"/>
      <c r="G118" s="73"/>
      <c r="H118" s="73"/>
      <c r="I118" s="73"/>
      <c r="J118" s="73"/>
      <c r="K118" s="73"/>
    </row>
    <row r="119" spans="1:11" ht="12.75">
      <c r="A119" s="79"/>
      <c r="B119" s="80"/>
      <c r="C119" s="73"/>
      <c r="D119" s="73"/>
      <c r="E119" s="73"/>
      <c r="F119" s="73"/>
      <c r="G119" s="73"/>
      <c r="H119" s="73"/>
      <c r="I119" s="73"/>
      <c r="J119" s="73"/>
      <c r="K119" s="73"/>
    </row>
    <row r="120" spans="1:11" ht="12.75">
      <c r="A120" s="79"/>
      <c r="B120" s="80"/>
      <c r="C120" s="73"/>
      <c r="D120" s="73"/>
      <c r="E120" s="73"/>
      <c r="F120" s="73"/>
      <c r="G120" s="73"/>
      <c r="H120" s="73"/>
      <c r="I120" s="73"/>
      <c r="J120" s="73"/>
      <c r="K120" s="73"/>
    </row>
    <row r="121" spans="1:11" ht="12.75">
      <c r="A121" s="79"/>
      <c r="B121" s="80"/>
      <c r="C121" s="73"/>
      <c r="D121" s="73"/>
      <c r="E121" s="73"/>
      <c r="F121" s="73"/>
      <c r="G121" s="73"/>
      <c r="H121" s="73"/>
      <c r="I121" s="73"/>
      <c r="J121" s="73"/>
      <c r="K121" s="73"/>
    </row>
    <row r="122" spans="1:11" ht="12.75">
      <c r="A122" s="79"/>
      <c r="B122" s="80"/>
      <c r="C122" s="73"/>
      <c r="D122" s="73"/>
      <c r="E122" s="73"/>
      <c r="F122" s="73"/>
      <c r="G122" s="73"/>
      <c r="H122" s="73"/>
      <c r="I122" s="73"/>
      <c r="J122" s="73"/>
      <c r="K122" s="73"/>
    </row>
    <row r="123" spans="1:11" ht="12.75">
      <c r="A123" s="79"/>
      <c r="B123" s="80"/>
      <c r="C123" s="73"/>
      <c r="D123" s="73"/>
      <c r="E123" s="73"/>
      <c r="F123" s="73"/>
      <c r="G123" s="73"/>
      <c r="H123" s="73"/>
      <c r="I123" s="73"/>
      <c r="J123" s="73"/>
      <c r="K123" s="73"/>
    </row>
    <row r="124" spans="1:11" ht="12.75">
      <c r="A124" s="79"/>
      <c r="B124" s="80"/>
      <c r="C124" s="73"/>
      <c r="D124" s="73"/>
      <c r="E124" s="73"/>
      <c r="F124" s="73"/>
      <c r="G124" s="73"/>
      <c r="H124" s="73"/>
      <c r="I124" s="73"/>
      <c r="J124" s="73"/>
      <c r="K124" s="73"/>
    </row>
    <row r="125" spans="1:11" ht="12.75">
      <c r="A125" s="79"/>
      <c r="B125" s="80"/>
      <c r="C125" s="73"/>
      <c r="D125" s="73"/>
      <c r="E125" s="73"/>
      <c r="F125" s="73"/>
      <c r="G125" s="73"/>
      <c r="H125" s="73"/>
      <c r="I125" s="73"/>
      <c r="J125" s="73"/>
      <c r="K125" s="73"/>
    </row>
    <row r="126" spans="1:11" ht="12.75">
      <c r="A126" s="79"/>
      <c r="B126" s="80"/>
      <c r="C126" s="73"/>
      <c r="D126" s="73"/>
      <c r="E126" s="73"/>
      <c r="F126" s="73"/>
      <c r="G126" s="73"/>
      <c r="H126" s="73"/>
      <c r="I126" s="73"/>
      <c r="J126" s="73"/>
      <c r="K126" s="73"/>
    </row>
    <row r="127" spans="1:11" ht="12.75">
      <c r="A127" s="79"/>
      <c r="B127" s="80"/>
      <c r="C127" s="73"/>
      <c r="D127" s="73"/>
      <c r="E127" s="73"/>
      <c r="F127" s="73"/>
      <c r="G127" s="73"/>
      <c r="H127" s="73"/>
      <c r="I127" s="73"/>
      <c r="J127" s="73"/>
      <c r="K127" s="73"/>
    </row>
    <row r="128" spans="1:11" ht="12.75">
      <c r="A128" s="79"/>
      <c r="B128" s="80"/>
      <c r="C128" s="73"/>
      <c r="D128" s="73"/>
      <c r="E128" s="73"/>
      <c r="F128" s="73"/>
      <c r="G128" s="73"/>
      <c r="H128" s="73"/>
      <c r="I128" s="73"/>
      <c r="J128" s="73"/>
      <c r="K128" s="73"/>
    </row>
    <row r="129" spans="1:11" ht="12.75">
      <c r="A129" s="79"/>
      <c r="B129" s="80"/>
      <c r="C129" s="73"/>
      <c r="D129" s="73"/>
      <c r="E129" s="73"/>
      <c r="F129" s="73"/>
      <c r="G129" s="73"/>
      <c r="H129" s="73"/>
      <c r="I129" s="73"/>
      <c r="J129" s="73"/>
      <c r="K129" s="73"/>
    </row>
    <row r="130" spans="1:11" ht="12.75">
      <c r="A130" s="79"/>
      <c r="B130" s="80"/>
      <c r="C130" s="73"/>
      <c r="D130" s="73"/>
      <c r="E130" s="73"/>
      <c r="F130" s="73"/>
      <c r="G130" s="73"/>
      <c r="H130" s="73"/>
      <c r="I130" s="73"/>
      <c r="J130" s="73"/>
      <c r="K130" s="73"/>
    </row>
    <row r="131" spans="1:11" ht="12.75">
      <c r="A131" s="79"/>
      <c r="B131" s="80"/>
      <c r="C131" s="73"/>
      <c r="D131" s="73"/>
      <c r="E131" s="73"/>
      <c r="F131" s="73"/>
      <c r="G131" s="73"/>
      <c r="H131" s="73"/>
      <c r="I131" s="73"/>
      <c r="J131" s="73"/>
      <c r="K131" s="73"/>
    </row>
    <row r="132" spans="1:11" ht="12.75">
      <c r="A132" s="79"/>
      <c r="B132" s="80"/>
      <c r="C132" s="73"/>
      <c r="D132" s="73"/>
      <c r="E132" s="73"/>
      <c r="F132" s="73"/>
      <c r="G132" s="73"/>
      <c r="H132" s="73"/>
      <c r="I132" s="73"/>
      <c r="J132" s="73"/>
      <c r="K132" s="73"/>
    </row>
    <row r="133" spans="1:11" ht="12.75">
      <c r="A133" s="79"/>
      <c r="B133" s="80"/>
      <c r="C133" s="73"/>
      <c r="D133" s="73"/>
      <c r="E133" s="73"/>
      <c r="F133" s="73"/>
      <c r="G133" s="73"/>
      <c r="H133" s="73"/>
      <c r="I133" s="73"/>
      <c r="J133" s="73"/>
      <c r="K133" s="73"/>
    </row>
    <row r="134" spans="1:11" ht="12.75">
      <c r="A134" s="79"/>
      <c r="B134" s="80"/>
      <c r="C134" s="73"/>
      <c r="D134" s="73"/>
      <c r="E134" s="73"/>
      <c r="F134" s="73"/>
      <c r="G134" s="73"/>
      <c r="H134" s="73"/>
      <c r="I134" s="73"/>
      <c r="J134" s="73"/>
      <c r="K134" s="73"/>
    </row>
    <row r="135" spans="1:11" ht="12.75">
      <c r="A135" s="79"/>
      <c r="B135" s="80"/>
      <c r="C135" s="73"/>
      <c r="D135" s="73"/>
      <c r="E135" s="73"/>
      <c r="F135" s="73"/>
      <c r="G135" s="73"/>
      <c r="H135" s="73"/>
      <c r="I135" s="73"/>
      <c r="J135" s="73"/>
      <c r="K135" s="73"/>
    </row>
    <row r="136" spans="1:11" ht="12.75">
      <c r="A136" s="79"/>
      <c r="B136" s="80"/>
      <c r="C136" s="73"/>
      <c r="D136" s="73"/>
      <c r="E136" s="73"/>
      <c r="F136" s="73"/>
      <c r="G136" s="73"/>
      <c r="H136" s="73"/>
      <c r="I136" s="73"/>
      <c r="J136" s="73"/>
      <c r="K136" s="73"/>
    </row>
    <row r="137" spans="1:11" ht="12.75">
      <c r="A137" s="79"/>
      <c r="B137" s="80"/>
      <c r="C137" s="73"/>
      <c r="D137" s="73"/>
      <c r="E137" s="73"/>
      <c r="F137" s="73"/>
      <c r="G137" s="73"/>
      <c r="H137" s="73"/>
      <c r="I137" s="73"/>
      <c r="J137" s="73"/>
      <c r="K137" s="73"/>
    </row>
    <row r="138" spans="1:11" ht="12.75">
      <c r="A138" s="79"/>
      <c r="B138" s="80"/>
      <c r="C138" s="73"/>
      <c r="D138" s="73"/>
      <c r="E138" s="73"/>
      <c r="F138" s="73"/>
      <c r="G138" s="73"/>
      <c r="H138" s="73"/>
      <c r="I138" s="73"/>
      <c r="J138" s="73"/>
      <c r="K138" s="73"/>
    </row>
    <row r="139" spans="1:11" ht="12.75">
      <c r="A139" s="79"/>
      <c r="B139" s="80"/>
      <c r="C139" s="73"/>
      <c r="D139" s="73"/>
      <c r="E139" s="73"/>
      <c r="F139" s="73"/>
      <c r="G139" s="73"/>
      <c r="H139" s="73"/>
      <c r="I139" s="73"/>
      <c r="J139" s="73"/>
      <c r="K139" s="73"/>
    </row>
    <row r="140" spans="1:11" ht="12.75">
      <c r="A140" s="79"/>
      <c r="B140" s="80"/>
      <c r="C140" s="73"/>
      <c r="D140" s="73"/>
      <c r="E140" s="73"/>
      <c r="F140" s="73"/>
      <c r="G140" s="73"/>
      <c r="H140" s="73"/>
      <c r="I140" s="73"/>
      <c r="J140" s="73"/>
      <c r="K140" s="73"/>
    </row>
    <row r="141" spans="1:11" ht="12.75">
      <c r="A141" s="79"/>
      <c r="B141" s="80"/>
      <c r="C141" s="73"/>
      <c r="D141" s="73"/>
      <c r="E141" s="73"/>
      <c r="F141" s="73"/>
      <c r="G141" s="73"/>
      <c r="H141" s="73"/>
      <c r="I141" s="73"/>
      <c r="J141" s="73"/>
      <c r="K141" s="73"/>
    </row>
    <row r="142" spans="1:11" ht="12.75">
      <c r="A142" s="79"/>
      <c r="B142" s="80"/>
      <c r="C142" s="73"/>
      <c r="D142" s="73"/>
      <c r="E142" s="73"/>
      <c r="F142" s="73"/>
      <c r="G142" s="73"/>
      <c r="H142" s="73"/>
      <c r="I142" s="73"/>
      <c r="J142" s="73"/>
      <c r="K142" s="73"/>
    </row>
    <row r="143" spans="1:11" ht="12.75">
      <c r="A143" s="79"/>
      <c r="B143" s="80"/>
      <c r="C143" s="73"/>
      <c r="D143" s="73"/>
      <c r="E143" s="73"/>
      <c r="F143" s="73"/>
      <c r="G143" s="73"/>
      <c r="H143" s="73"/>
      <c r="I143" s="73"/>
      <c r="J143" s="73"/>
      <c r="K143" s="73"/>
    </row>
    <row r="144" spans="1:11" ht="12.75">
      <c r="A144" s="79"/>
      <c r="B144" s="80"/>
      <c r="C144" s="73"/>
      <c r="D144" s="73"/>
      <c r="E144" s="73"/>
      <c r="F144" s="73"/>
      <c r="G144" s="73"/>
      <c r="H144" s="73"/>
      <c r="I144" s="73"/>
      <c r="J144" s="73"/>
      <c r="K144" s="73"/>
    </row>
    <row r="145" spans="1:11" ht="12.75">
      <c r="A145" s="79"/>
      <c r="B145" s="80"/>
      <c r="C145" s="73"/>
      <c r="D145" s="73"/>
      <c r="E145" s="73"/>
      <c r="F145" s="73"/>
      <c r="G145" s="73"/>
      <c r="H145" s="73"/>
      <c r="I145" s="73"/>
      <c r="J145" s="73"/>
      <c r="K145" s="73"/>
    </row>
    <row r="146" spans="1:11" ht="12.75">
      <c r="A146" s="79"/>
      <c r="B146" s="80"/>
      <c r="C146" s="73"/>
      <c r="D146" s="73"/>
      <c r="E146" s="73"/>
      <c r="F146" s="73"/>
      <c r="G146" s="73"/>
      <c r="H146" s="73"/>
      <c r="I146" s="73"/>
      <c r="J146" s="73"/>
      <c r="K146" s="73"/>
    </row>
    <row r="147" spans="1:11" ht="12.75">
      <c r="A147" s="79"/>
      <c r="B147" s="80"/>
      <c r="C147" s="73"/>
      <c r="D147" s="73"/>
      <c r="E147" s="73"/>
      <c r="F147" s="73"/>
      <c r="G147" s="73"/>
      <c r="H147" s="73"/>
      <c r="I147" s="73"/>
      <c r="J147" s="73"/>
      <c r="K147" s="73"/>
    </row>
    <row r="148" spans="1:11" ht="12.75">
      <c r="A148" s="79"/>
      <c r="B148" s="80"/>
      <c r="C148" s="73"/>
      <c r="D148" s="73"/>
      <c r="E148" s="73"/>
      <c r="F148" s="73"/>
      <c r="G148" s="73"/>
      <c r="H148" s="73"/>
      <c r="I148" s="73"/>
      <c r="J148" s="73"/>
      <c r="K148" s="73"/>
    </row>
    <row r="149" spans="1:11" ht="12.75">
      <c r="A149" s="79"/>
      <c r="B149" s="80"/>
      <c r="C149" s="73"/>
      <c r="D149" s="73"/>
      <c r="E149" s="73"/>
      <c r="F149" s="73"/>
      <c r="G149" s="73"/>
      <c r="H149" s="73"/>
      <c r="I149" s="73"/>
      <c r="J149" s="73"/>
      <c r="K149" s="73"/>
    </row>
    <row r="150" spans="1:11" ht="12.75">
      <c r="A150" s="79"/>
      <c r="B150" s="80"/>
      <c r="C150" s="73"/>
      <c r="D150" s="73"/>
      <c r="E150" s="73"/>
      <c r="F150" s="73"/>
      <c r="G150" s="73"/>
      <c r="H150" s="73"/>
      <c r="I150" s="73"/>
      <c r="J150" s="73"/>
      <c r="K150" s="73"/>
    </row>
    <row r="151" spans="1:11" ht="12.75">
      <c r="A151" s="79"/>
      <c r="B151" s="80"/>
      <c r="C151" s="73"/>
      <c r="D151" s="73"/>
      <c r="E151" s="73"/>
      <c r="F151" s="73"/>
      <c r="G151" s="73"/>
      <c r="H151" s="73"/>
      <c r="I151" s="73"/>
      <c r="J151" s="73"/>
      <c r="K151" s="73"/>
    </row>
    <row r="152" spans="1:11" ht="12.75">
      <c r="A152" s="79"/>
      <c r="B152" s="80"/>
      <c r="C152" s="73"/>
      <c r="D152" s="73"/>
      <c r="E152" s="73"/>
      <c r="F152" s="73"/>
      <c r="G152" s="73"/>
      <c r="H152" s="73"/>
      <c r="I152" s="73"/>
      <c r="J152" s="73"/>
      <c r="K152" s="73"/>
    </row>
    <row r="153" spans="1:11" ht="12.75">
      <c r="A153" s="79"/>
      <c r="B153" s="80"/>
      <c r="C153" s="73"/>
      <c r="D153" s="73"/>
      <c r="E153" s="73"/>
      <c r="F153" s="73"/>
      <c r="G153" s="73"/>
      <c r="H153" s="73"/>
      <c r="I153" s="73"/>
      <c r="J153" s="73"/>
      <c r="K153" s="73"/>
    </row>
    <row r="154" spans="1:11" ht="12.75">
      <c r="A154" s="79"/>
      <c r="B154" s="80"/>
      <c r="C154" s="73"/>
      <c r="D154" s="73"/>
      <c r="E154" s="73"/>
      <c r="F154" s="73"/>
      <c r="G154" s="73"/>
      <c r="H154" s="73"/>
      <c r="I154" s="73"/>
      <c r="J154" s="73"/>
      <c r="K154" s="73"/>
    </row>
    <row r="155" spans="1:11" ht="12.75">
      <c r="A155" s="79"/>
      <c r="B155" s="80"/>
      <c r="C155" s="73"/>
      <c r="D155" s="73"/>
      <c r="E155" s="73"/>
      <c r="F155" s="73"/>
      <c r="G155" s="73"/>
      <c r="H155" s="73"/>
      <c r="I155" s="73"/>
      <c r="J155" s="73"/>
      <c r="K155" s="73"/>
    </row>
    <row r="156" spans="1:11" ht="12.75">
      <c r="A156" s="79"/>
      <c r="B156" s="80"/>
      <c r="C156" s="73"/>
      <c r="D156" s="73"/>
      <c r="E156" s="73"/>
      <c r="F156" s="73"/>
      <c r="G156" s="73"/>
      <c r="H156" s="73"/>
      <c r="I156" s="73"/>
      <c r="J156" s="73"/>
      <c r="K156" s="73"/>
    </row>
    <row r="157" spans="1:11" ht="12.75">
      <c r="A157" s="79"/>
      <c r="B157" s="80"/>
      <c r="C157" s="73"/>
      <c r="D157" s="73"/>
      <c r="E157" s="73"/>
      <c r="F157" s="73"/>
      <c r="G157" s="73"/>
      <c r="H157" s="73"/>
      <c r="I157" s="73"/>
      <c r="J157" s="73"/>
      <c r="K157" s="73"/>
    </row>
    <row r="158" spans="1:11" ht="12.75">
      <c r="A158" s="79"/>
      <c r="B158" s="80"/>
      <c r="C158" s="73"/>
      <c r="D158" s="73"/>
      <c r="E158" s="73"/>
      <c r="F158" s="73"/>
      <c r="G158" s="73"/>
      <c r="H158" s="73"/>
      <c r="I158" s="73"/>
      <c r="J158" s="73"/>
      <c r="K158" s="73"/>
    </row>
    <row r="159" spans="1:11" ht="12.75">
      <c r="A159" s="79"/>
      <c r="B159" s="80"/>
      <c r="C159" s="73"/>
      <c r="D159" s="73"/>
      <c r="E159" s="73"/>
      <c r="F159" s="73"/>
      <c r="G159" s="73"/>
      <c r="H159" s="73"/>
      <c r="I159" s="73"/>
      <c r="J159" s="73"/>
      <c r="K159" s="73"/>
    </row>
    <row r="160" spans="1:11" ht="12.75">
      <c r="A160" s="79"/>
      <c r="B160" s="80"/>
      <c r="C160" s="73"/>
      <c r="D160" s="73"/>
      <c r="E160" s="73"/>
      <c r="F160" s="73"/>
      <c r="G160" s="73"/>
      <c r="H160" s="73"/>
      <c r="I160" s="73"/>
      <c r="J160" s="73"/>
      <c r="K160" s="73"/>
    </row>
    <row r="161" spans="1:11" ht="12.75">
      <c r="A161" s="79"/>
      <c r="B161" s="80"/>
      <c r="C161" s="73"/>
      <c r="D161" s="73"/>
      <c r="E161" s="73"/>
      <c r="F161" s="73"/>
      <c r="G161" s="73"/>
      <c r="H161" s="73"/>
      <c r="I161" s="73"/>
      <c r="J161" s="73"/>
      <c r="K161" s="73"/>
    </row>
    <row r="162" spans="1:11" ht="12.75">
      <c r="A162" s="79"/>
      <c r="B162" s="80"/>
      <c r="C162" s="73"/>
      <c r="D162" s="73"/>
      <c r="E162" s="73"/>
      <c r="F162" s="73"/>
      <c r="G162" s="73"/>
      <c r="H162" s="73"/>
      <c r="I162" s="73"/>
      <c r="J162" s="73"/>
      <c r="K162" s="73"/>
    </row>
    <row r="163" spans="1:11" ht="12.75">
      <c r="A163" s="79"/>
      <c r="B163" s="80"/>
      <c r="C163" s="73"/>
      <c r="D163" s="73"/>
      <c r="E163" s="73"/>
      <c r="F163" s="73"/>
      <c r="G163" s="73"/>
      <c r="H163" s="73"/>
      <c r="I163" s="73"/>
      <c r="J163" s="73"/>
      <c r="K163" s="73"/>
    </row>
    <row r="164" spans="1:11" ht="12.75">
      <c r="A164" s="79"/>
      <c r="B164" s="80"/>
      <c r="C164" s="73"/>
      <c r="D164" s="73"/>
      <c r="E164" s="73"/>
      <c r="F164" s="73"/>
      <c r="G164" s="73"/>
      <c r="H164" s="73"/>
      <c r="I164" s="73"/>
      <c r="J164" s="73"/>
      <c r="K164" s="73"/>
    </row>
    <row r="165" spans="1:11" ht="12.75">
      <c r="A165" s="79"/>
      <c r="B165" s="80"/>
      <c r="C165" s="73"/>
      <c r="D165" s="73"/>
      <c r="E165" s="73"/>
      <c r="F165" s="73"/>
      <c r="G165" s="73"/>
      <c r="H165" s="73"/>
      <c r="I165" s="73"/>
      <c r="J165" s="73"/>
      <c r="K165" s="73"/>
    </row>
    <row r="166" spans="1:11" ht="12.75">
      <c r="A166" s="79"/>
      <c r="B166" s="80"/>
      <c r="C166" s="73"/>
      <c r="D166" s="73"/>
      <c r="E166" s="73"/>
      <c r="F166" s="73"/>
      <c r="G166" s="73"/>
      <c r="H166" s="73"/>
      <c r="I166" s="73"/>
      <c r="J166" s="73"/>
      <c r="K166" s="73"/>
    </row>
    <row r="167" spans="1:11" ht="12.75">
      <c r="A167" s="79"/>
      <c r="B167" s="80"/>
      <c r="C167" s="73"/>
      <c r="D167" s="73"/>
      <c r="E167" s="73"/>
      <c r="F167" s="73"/>
      <c r="G167" s="73"/>
      <c r="H167" s="73"/>
      <c r="I167" s="73"/>
      <c r="J167" s="73"/>
      <c r="K167" s="73"/>
    </row>
    <row r="168" spans="1:11" ht="12.75">
      <c r="A168" s="79"/>
      <c r="B168" s="80"/>
      <c r="C168" s="73"/>
      <c r="D168" s="73"/>
      <c r="E168" s="73"/>
      <c r="F168" s="73"/>
      <c r="G168" s="73"/>
      <c r="H168" s="73"/>
      <c r="I168" s="73"/>
      <c r="J168" s="73"/>
      <c r="K168" s="73"/>
    </row>
    <row r="169" spans="1:11" ht="12.75">
      <c r="A169" s="79"/>
      <c r="B169" s="80"/>
      <c r="C169" s="73"/>
      <c r="D169" s="73"/>
      <c r="E169" s="73"/>
      <c r="F169" s="73"/>
      <c r="G169" s="73"/>
      <c r="H169" s="73"/>
      <c r="I169" s="73"/>
      <c r="J169" s="73"/>
      <c r="K169" s="73"/>
    </row>
    <row r="170" spans="1:11" ht="12.75">
      <c r="A170" s="79"/>
      <c r="B170" s="80"/>
      <c r="C170" s="73"/>
      <c r="D170" s="73"/>
      <c r="E170" s="73"/>
      <c r="F170" s="73"/>
      <c r="G170" s="73"/>
      <c r="H170" s="73"/>
      <c r="I170" s="73"/>
      <c r="J170" s="73"/>
      <c r="K170" s="73"/>
    </row>
    <row r="171" spans="1:11" ht="12.75">
      <c r="A171" s="79"/>
      <c r="B171" s="80"/>
      <c r="C171" s="73"/>
      <c r="D171" s="73"/>
      <c r="E171" s="73"/>
      <c r="F171" s="73"/>
      <c r="G171" s="73"/>
      <c r="H171" s="73"/>
      <c r="I171" s="73"/>
      <c r="J171" s="73"/>
      <c r="K171" s="73"/>
    </row>
    <row r="172" spans="1:11" ht="12.75">
      <c r="A172" s="79"/>
      <c r="B172" s="80"/>
      <c r="C172" s="73"/>
      <c r="D172" s="73"/>
      <c r="E172" s="73"/>
      <c r="F172" s="73"/>
      <c r="G172" s="73"/>
      <c r="H172" s="73"/>
      <c r="I172" s="73"/>
      <c r="J172" s="73"/>
      <c r="K172" s="73"/>
    </row>
    <row r="173" spans="1:11" ht="12.75">
      <c r="A173" s="79"/>
      <c r="B173" s="80"/>
      <c r="C173" s="73"/>
      <c r="D173" s="73"/>
      <c r="E173" s="73"/>
      <c r="F173" s="73"/>
      <c r="G173" s="73"/>
      <c r="H173" s="73"/>
      <c r="I173" s="73"/>
      <c r="J173" s="73"/>
      <c r="K173" s="73"/>
    </row>
    <row r="174" spans="1:11" ht="12.75">
      <c r="A174" s="79"/>
      <c r="B174" s="80"/>
      <c r="C174" s="73"/>
      <c r="D174" s="73"/>
      <c r="E174" s="73"/>
      <c r="F174" s="73"/>
      <c r="G174" s="73"/>
      <c r="H174" s="73"/>
      <c r="I174" s="73"/>
      <c r="J174" s="73"/>
      <c r="K174" s="73"/>
    </row>
    <row r="175" spans="1:11" ht="12.75">
      <c r="A175" s="79"/>
      <c r="B175" s="80"/>
      <c r="C175" s="73"/>
      <c r="D175" s="73"/>
      <c r="E175" s="73"/>
      <c r="F175" s="73"/>
      <c r="G175" s="73"/>
      <c r="H175" s="73"/>
      <c r="I175" s="73"/>
      <c r="J175" s="73"/>
      <c r="K175" s="73"/>
    </row>
    <row r="176" spans="1:11" ht="12.75">
      <c r="A176" s="79"/>
      <c r="B176" s="80"/>
      <c r="C176" s="73"/>
      <c r="D176" s="73"/>
      <c r="E176" s="73"/>
      <c r="F176" s="73"/>
      <c r="G176" s="73"/>
      <c r="H176" s="73"/>
      <c r="I176" s="73"/>
      <c r="J176" s="73"/>
      <c r="K176" s="73"/>
    </row>
    <row r="177" spans="1:11" ht="12.75">
      <c r="A177" s="79"/>
      <c r="B177" s="80"/>
      <c r="C177" s="73"/>
      <c r="D177" s="73"/>
      <c r="E177" s="73"/>
      <c r="F177" s="73"/>
      <c r="G177" s="73"/>
      <c r="H177" s="73"/>
      <c r="I177" s="73"/>
      <c r="J177" s="73"/>
      <c r="K177" s="73"/>
    </row>
    <row r="178" spans="1:11" ht="12.75">
      <c r="A178" s="79"/>
      <c r="B178" s="80"/>
      <c r="C178" s="73"/>
      <c r="D178" s="73"/>
      <c r="E178" s="73"/>
      <c r="F178" s="73"/>
      <c r="G178" s="73"/>
      <c r="H178" s="73"/>
      <c r="I178" s="73"/>
      <c r="J178" s="73"/>
      <c r="K178" s="73"/>
    </row>
    <row r="179" spans="1:11" ht="12.75">
      <c r="A179" s="79"/>
      <c r="B179" s="80"/>
      <c r="C179" s="73"/>
      <c r="D179" s="73"/>
      <c r="E179" s="73"/>
      <c r="F179" s="73"/>
      <c r="G179" s="73"/>
      <c r="H179" s="73"/>
      <c r="I179" s="73"/>
      <c r="J179" s="73"/>
      <c r="K179" s="73"/>
    </row>
    <row r="180" spans="1:11" ht="12.75">
      <c r="A180" s="79"/>
      <c r="B180" s="80"/>
      <c r="C180" s="73"/>
      <c r="D180" s="73"/>
      <c r="E180" s="73"/>
      <c r="F180" s="73"/>
      <c r="G180" s="73"/>
      <c r="H180" s="73"/>
      <c r="I180" s="73"/>
      <c r="J180" s="73"/>
      <c r="K180" s="73"/>
    </row>
    <row r="181" spans="1:11" ht="12.75">
      <c r="A181" s="79"/>
      <c r="B181" s="80"/>
      <c r="C181" s="73"/>
      <c r="D181" s="73"/>
      <c r="E181" s="73"/>
      <c r="F181" s="73"/>
      <c r="G181" s="73"/>
      <c r="H181" s="73"/>
      <c r="I181" s="73"/>
      <c r="J181" s="73"/>
      <c r="K181" s="73"/>
    </row>
    <row r="182" spans="1:11" ht="12.75">
      <c r="A182" s="79"/>
      <c r="B182" s="80"/>
      <c r="C182" s="73"/>
      <c r="D182" s="73"/>
      <c r="E182" s="73"/>
      <c r="F182" s="73"/>
      <c r="G182" s="73"/>
      <c r="H182" s="73"/>
      <c r="I182" s="73"/>
      <c r="J182" s="73"/>
      <c r="K182" s="73"/>
    </row>
    <row r="183" spans="1:11" ht="12.75">
      <c r="A183" s="79"/>
      <c r="B183" s="80"/>
      <c r="C183" s="73"/>
      <c r="D183" s="73"/>
      <c r="E183" s="73"/>
      <c r="F183" s="73"/>
      <c r="G183" s="73"/>
      <c r="H183" s="73"/>
      <c r="I183" s="73"/>
      <c r="J183" s="73"/>
      <c r="K183" s="73"/>
    </row>
    <row r="184" spans="1:11" ht="12.75">
      <c r="A184" s="79"/>
      <c r="B184" s="80"/>
      <c r="C184" s="73"/>
      <c r="D184" s="73"/>
      <c r="E184" s="73"/>
      <c r="F184" s="73"/>
      <c r="G184" s="73"/>
      <c r="H184" s="73"/>
      <c r="I184" s="73"/>
      <c r="J184" s="73"/>
      <c r="K184" s="73"/>
    </row>
    <row r="185" spans="1:11" ht="12.75">
      <c r="A185" s="79"/>
      <c r="B185" s="80"/>
      <c r="C185" s="73"/>
      <c r="D185" s="73"/>
      <c r="E185" s="73"/>
      <c r="F185" s="73"/>
      <c r="G185" s="73"/>
      <c r="H185" s="73"/>
      <c r="I185" s="73"/>
      <c r="J185" s="73"/>
      <c r="K185" s="73"/>
    </row>
    <row r="186" spans="1:11" ht="12.75">
      <c r="A186" s="79"/>
      <c r="B186" s="80"/>
      <c r="C186" s="73"/>
      <c r="D186" s="73"/>
      <c r="E186" s="73"/>
      <c r="F186" s="73"/>
      <c r="G186" s="73"/>
      <c r="H186" s="73"/>
      <c r="I186" s="73"/>
      <c r="J186" s="73"/>
      <c r="K186" s="73"/>
    </row>
    <row r="187" spans="1:11" ht="12.75">
      <c r="A187" s="79"/>
      <c r="B187" s="80"/>
      <c r="C187" s="73"/>
      <c r="D187" s="73"/>
      <c r="E187" s="73"/>
      <c r="F187" s="73"/>
      <c r="G187" s="73"/>
      <c r="H187" s="73"/>
      <c r="I187" s="73"/>
      <c r="J187" s="73"/>
      <c r="K187" s="73"/>
    </row>
    <row r="188" spans="1:11" ht="12.75">
      <c r="A188" s="79"/>
      <c r="B188" s="80"/>
      <c r="C188" s="73"/>
      <c r="D188" s="73"/>
      <c r="E188" s="73"/>
      <c r="F188" s="73"/>
      <c r="G188" s="73"/>
      <c r="H188" s="73"/>
      <c r="I188" s="73"/>
      <c r="J188" s="73"/>
      <c r="K188" s="73"/>
    </row>
    <row r="189" spans="1:11" ht="12.75">
      <c r="A189" s="79"/>
      <c r="B189" s="80"/>
      <c r="C189" s="73"/>
      <c r="D189" s="73"/>
      <c r="E189" s="73"/>
      <c r="F189" s="73"/>
      <c r="G189" s="73"/>
      <c r="H189" s="73"/>
      <c r="I189" s="73"/>
      <c r="J189" s="73"/>
      <c r="K189" s="73"/>
    </row>
    <row r="190" spans="1:11" ht="12.75">
      <c r="A190" s="79"/>
      <c r="B190" s="80"/>
      <c r="C190" s="73"/>
      <c r="D190" s="73"/>
      <c r="E190" s="73"/>
      <c r="F190" s="73"/>
      <c r="G190" s="73"/>
      <c r="H190" s="73"/>
      <c r="I190" s="73"/>
      <c r="J190" s="73"/>
      <c r="K190" s="73"/>
    </row>
    <row r="191" spans="1:11" ht="12.75">
      <c r="A191" s="79"/>
      <c r="B191" s="80"/>
      <c r="C191" s="73"/>
      <c r="D191" s="73"/>
      <c r="E191" s="73"/>
      <c r="F191" s="73"/>
      <c r="G191" s="73"/>
      <c r="H191" s="73"/>
      <c r="I191" s="73"/>
      <c r="J191" s="73"/>
      <c r="K191" s="73"/>
    </row>
    <row r="192" spans="1:11" ht="12.75">
      <c r="A192" s="79"/>
      <c r="B192" s="80"/>
      <c r="C192" s="73"/>
      <c r="D192" s="73"/>
      <c r="E192" s="73"/>
      <c r="F192" s="73"/>
      <c r="G192" s="73"/>
      <c r="H192" s="73"/>
      <c r="I192" s="73"/>
      <c r="J192" s="73"/>
      <c r="K192" s="73"/>
    </row>
    <row r="193" spans="1:11" ht="12.75">
      <c r="A193" s="79"/>
      <c r="B193" s="80"/>
      <c r="C193" s="73"/>
      <c r="D193" s="73"/>
      <c r="E193" s="73"/>
      <c r="F193" s="73"/>
      <c r="G193" s="73"/>
      <c r="H193" s="73"/>
      <c r="I193" s="73"/>
      <c r="J193" s="73"/>
      <c r="K193" s="73"/>
    </row>
    <row r="194" spans="1:11" ht="12.75">
      <c r="A194" s="79"/>
      <c r="B194" s="80"/>
      <c r="C194" s="73"/>
      <c r="D194" s="73"/>
      <c r="E194" s="73"/>
      <c r="F194" s="73"/>
      <c r="G194" s="73"/>
      <c r="H194" s="73"/>
      <c r="I194" s="73"/>
      <c r="J194" s="73"/>
      <c r="K194" s="73"/>
    </row>
    <row r="195" spans="1:11" ht="12.75">
      <c r="A195" s="79"/>
      <c r="B195" s="80"/>
      <c r="C195" s="73"/>
      <c r="D195" s="73"/>
      <c r="E195" s="73"/>
      <c r="F195" s="73"/>
      <c r="G195" s="73"/>
      <c r="H195" s="73"/>
      <c r="I195" s="73"/>
      <c r="J195" s="73"/>
      <c r="K195" s="73"/>
    </row>
    <row r="196" spans="1:11" ht="12.75">
      <c r="A196" s="79"/>
      <c r="B196" s="80"/>
      <c r="C196" s="73"/>
      <c r="D196" s="73"/>
      <c r="E196" s="73"/>
      <c r="F196" s="73"/>
      <c r="G196" s="73"/>
      <c r="H196" s="73"/>
      <c r="I196" s="73"/>
      <c r="J196" s="73"/>
      <c r="K196" s="73"/>
    </row>
    <row r="197" spans="1:11" ht="12.75">
      <c r="A197" s="79"/>
      <c r="B197" s="80"/>
      <c r="C197" s="73"/>
      <c r="D197" s="73"/>
      <c r="E197" s="73"/>
      <c r="F197" s="73"/>
      <c r="G197" s="73"/>
      <c r="H197" s="73"/>
      <c r="I197" s="73"/>
      <c r="J197" s="73"/>
      <c r="K197" s="73"/>
    </row>
    <row r="198" spans="1:11" ht="12.75">
      <c r="A198" s="79"/>
      <c r="B198" s="80"/>
      <c r="C198" s="73"/>
      <c r="D198" s="73"/>
      <c r="E198" s="73"/>
      <c r="F198" s="73"/>
      <c r="G198" s="73"/>
      <c r="H198" s="73"/>
      <c r="I198" s="73"/>
      <c r="J198" s="73"/>
      <c r="K198" s="73"/>
    </row>
    <row r="199" spans="1:11" ht="12.75">
      <c r="A199" s="79"/>
      <c r="B199" s="80"/>
      <c r="C199" s="73"/>
      <c r="D199" s="73"/>
      <c r="E199" s="73"/>
      <c r="F199" s="73"/>
      <c r="G199" s="73"/>
      <c r="H199" s="73"/>
      <c r="I199" s="73"/>
      <c r="J199" s="73"/>
      <c r="K199" s="73"/>
    </row>
    <row r="200" spans="1:11" ht="12.75">
      <c r="A200" s="79"/>
      <c r="B200" s="80"/>
      <c r="C200" s="73"/>
      <c r="D200" s="73"/>
      <c r="E200" s="73"/>
      <c r="F200" s="73"/>
      <c r="G200" s="73"/>
      <c r="H200" s="73"/>
      <c r="I200" s="73"/>
      <c r="J200" s="73"/>
      <c r="K200" s="73"/>
    </row>
    <row r="201" spans="1:11" ht="12.75">
      <c r="A201" s="79"/>
      <c r="B201" s="80"/>
      <c r="C201" s="73"/>
      <c r="D201" s="73"/>
      <c r="E201" s="73"/>
      <c r="F201" s="73"/>
      <c r="G201" s="73"/>
      <c r="H201" s="73"/>
      <c r="I201" s="73"/>
      <c r="J201" s="73"/>
      <c r="K201" s="73"/>
    </row>
    <row r="202" spans="1:11" ht="12.75">
      <c r="A202" s="79"/>
      <c r="B202" s="80"/>
      <c r="C202" s="73"/>
      <c r="D202" s="73"/>
      <c r="E202" s="73"/>
      <c r="F202" s="73"/>
      <c r="G202" s="73"/>
      <c r="H202" s="73"/>
      <c r="I202" s="73"/>
      <c r="J202" s="73"/>
      <c r="K202" s="73"/>
    </row>
    <row r="203" spans="1:11" ht="12.75">
      <c r="A203" s="79"/>
      <c r="B203" s="80"/>
      <c r="C203" s="73"/>
      <c r="D203" s="73"/>
      <c r="E203" s="73"/>
      <c r="F203" s="73"/>
      <c r="G203" s="73"/>
      <c r="H203" s="73"/>
      <c r="I203" s="73"/>
      <c r="J203" s="73"/>
      <c r="K203" s="73"/>
    </row>
    <row r="204" spans="1:11" ht="12.75">
      <c r="A204" s="79"/>
      <c r="B204" s="80"/>
      <c r="C204" s="73"/>
      <c r="D204" s="73"/>
      <c r="E204" s="73"/>
      <c r="F204" s="73"/>
      <c r="G204" s="73"/>
      <c r="H204" s="73"/>
      <c r="I204" s="73"/>
      <c r="J204" s="73"/>
      <c r="K204" s="73"/>
    </row>
    <row r="205" spans="1:11" ht="12.75">
      <c r="A205" s="79"/>
      <c r="B205" s="80"/>
      <c r="C205" s="73"/>
      <c r="D205" s="73"/>
      <c r="E205" s="73"/>
      <c r="F205" s="73"/>
      <c r="G205" s="73"/>
      <c r="H205" s="73"/>
      <c r="I205" s="73"/>
      <c r="J205" s="73"/>
      <c r="K205" s="73"/>
    </row>
    <row r="206" spans="1:11" ht="12.75">
      <c r="A206" s="79"/>
      <c r="B206" s="80"/>
      <c r="C206" s="73"/>
      <c r="D206" s="73"/>
      <c r="E206" s="73"/>
      <c r="F206" s="73"/>
      <c r="G206" s="73"/>
      <c r="H206" s="73"/>
      <c r="I206" s="73"/>
      <c r="J206" s="73"/>
      <c r="K206" s="73"/>
    </row>
    <row r="207" spans="1:11" ht="12.75">
      <c r="A207" s="79"/>
      <c r="B207" s="80"/>
      <c r="C207" s="73"/>
      <c r="D207" s="73"/>
      <c r="E207" s="73"/>
      <c r="F207" s="73"/>
      <c r="G207" s="73"/>
      <c r="H207" s="73"/>
      <c r="I207" s="73"/>
      <c r="J207" s="73"/>
      <c r="K207" s="73"/>
    </row>
    <row r="208" spans="1:11" ht="12.75">
      <c r="A208" s="79"/>
      <c r="B208" s="80"/>
      <c r="C208" s="73"/>
      <c r="D208" s="73"/>
      <c r="E208" s="73"/>
      <c r="F208" s="73"/>
      <c r="G208" s="73"/>
      <c r="H208" s="73"/>
      <c r="I208" s="73"/>
      <c r="J208" s="73"/>
      <c r="K208" s="73"/>
    </row>
    <row r="209" spans="1:11" ht="12.75">
      <c r="A209" s="79"/>
      <c r="B209" s="80"/>
      <c r="C209" s="73"/>
      <c r="D209" s="73"/>
      <c r="E209" s="73"/>
      <c r="F209" s="73"/>
      <c r="G209" s="73"/>
      <c r="H209" s="73"/>
      <c r="I209" s="73"/>
      <c r="J209" s="73"/>
      <c r="K209" s="73"/>
    </row>
    <row r="210" spans="1:11" ht="12.75">
      <c r="A210" s="79"/>
      <c r="B210" s="80"/>
      <c r="C210" s="73"/>
      <c r="D210" s="73"/>
      <c r="E210" s="73"/>
      <c r="F210" s="73"/>
      <c r="G210" s="73"/>
      <c r="H210" s="73"/>
      <c r="I210" s="73"/>
      <c r="J210" s="73"/>
      <c r="K210" s="73"/>
    </row>
    <row r="211" spans="1:11" ht="12.75">
      <c r="A211" s="79"/>
      <c r="B211" s="80"/>
      <c r="C211" s="73"/>
      <c r="D211" s="73"/>
      <c r="E211" s="73"/>
      <c r="F211" s="73"/>
      <c r="G211" s="73"/>
      <c r="H211" s="73"/>
      <c r="I211" s="73"/>
      <c r="J211" s="73"/>
      <c r="K211" s="73"/>
    </row>
    <row r="212" spans="1:11" ht="12.75">
      <c r="A212" s="79"/>
      <c r="B212" s="80"/>
      <c r="C212" s="73"/>
      <c r="D212" s="73"/>
      <c r="E212" s="73"/>
      <c r="F212" s="73"/>
      <c r="G212" s="73"/>
      <c r="H212" s="73"/>
      <c r="I212" s="73"/>
      <c r="J212" s="73"/>
      <c r="K212" s="73"/>
    </row>
    <row r="213" spans="1:11" ht="12.75">
      <c r="A213" s="79"/>
      <c r="B213" s="80"/>
      <c r="C213" s="73"/>
      <c r="D213" s="73"/>
      <c r="E213" s="73"/>
      <c r="F213" s="73"/>
      <c r="G213" s="73"/>
      <c r="H213" s="73"/>
      <c r="I213" s="73"/>
      <c r="J213" s="73"/>
      <c r="K213" s="73"/>
    </row>
    <row r="214" spans="1:11" ht="12.75">
      <c r="A214" s="79"/>
      <c r="B214" s="80"/>
      <c r="C214" s="73"/>
      <c r="D214" s="73"/>
      <c r="E214" s="73"/>
      <c r="F214" s="73"/>
      <c r="G214" s="73"/>
      <c r="H214" s="73"/>
      <c r="I214" s="73"/>
      <c r="J214" s="73"/>
      <c r="K214" s="73"/>
    </row>
    <row r="215" spans="1:11" ht="12.75">
      <c r="A215" s="79"/>
      <c r="B215" s="80"/>
      <c r="C215" s="73"/>
      <c r="D215" s="73"/>
      <c r="E215" s="73"/>
      <c r="F215" s="73"/>
      <c r="G215" s="73"/>
      <c r="H215" s="73"/>
      <c r="I215" s="73"/>
      <c r="J215" s="73"/>
      <c r="K215" s="73"/>
    </row>
    <row r="216" spans="1:11" ht="12.75">
      <c r="A216" s="79"/>
      <c r="B216" s="80"/>
      <c r="C216" s="73"/>
      <c r="D216" s="73"/>
      <c r="E216" s="73"/>
      <c r="F216" s="73"/>
      <c r="G216" s="73"/>
      <c r="H216" s="73"/>
      <c r="I216" s="73"/>
      <c r="J216" s="73"/>
      <c r="K216" s="73"/>
    </row>
    <row r="217" spans="1:11" ht="12.75">
      <c r="A217" s="79"/>
      <c r="B217" s="80"/>
      <c r="C217" s="73"/>
      <c r="D217" s="73"/>
      <c r="E217" s="73"/>
      <c r="F217" s="73"/>
      <c r="G217" s="73"/>
      <c r="H217" s="73"/>
      <c r="I217" s="73"/>
      <c r="J217" s="73"/>
      <c r="K217" s="73"/>
    </row>
    <row r="218" spans="1:11" ht="12.75">
      <c r="A218" s="79"/>
      <c r="B218" s="80"/>
      <c r="C218" s="73"/>
      <c r="D218" s="73"/>
      <c r="E218" s="73"/>
      <c r="F218" s="73"/>
      <c r="G218" s="73"/>
      <c r="H218" s="73"/>
      <c r="I218" s="73"/>
      <c r="J218" s="73"/>
      <c r="K218" s="73"/>
    </row>
    <row r="219" spans="1:11" ht="12.75">
      <c r="A219" s="79"/>
      <c r="B219" s="80"/>
      <c r="C219" s="73"/>
      <c r="D219" s="73"/>
      <c r="E219" s="73"/>
      <c r="F219" s="73"/>
      <c r="G219" s="73"/>
      <c r="H219" s="73"/>
      <c r="I219" s="73"/>
      <c r="J219" s="73"/>
      <c r="K219" s="73"/>
    </row>
    <row r="220" spans="1:11" ht="12.75">
      <c r="A220" s="79"/>
      <c r="B220" s="80"/>
      <c r="C220" s="73"/>
      <c r="D220" s="73"/>
      <c r="E220" s="73"/>
      <c r="F220" s="73"/>
      <c r="G220" s="73"/>
      <c r="H220" s="73"/>
      <c r="I220" s="73"/>
      <c r="J220" s="73"/>
      <c r="K220" s="73"/>
    </row>
    <row r="221" spans="1:11" ht="12.75">
      <c r="A221" s="79"/>
      <c r="B221" s="80"/>
      <c r="C221" s="73"/>
      <c r="D221" s="73"/>
      <c r="E221" s="73"/>
      <c r="F221" s="73"/>
      <c r="G221" s="73"/>
      <c r="H221" s="73"/>
      <c r="I221" s="73"/>
      <c r="J221" s="73"/>
      <c r="K221" s="73"/>
    </row>
    <row r="222" spans="1:11" ht="12.75">
      <c r="A222" s="79"/>
      <c r="B222" s="80"/>
      <c r="C222" s="73"/>
      <c r="D222" s="73"/>
      <c r="E222" s="73"/>
      <c r="F222" s="73"/>
      <c r="G222" s="73"/>
      <c r="H222" s="73"/>
      <c r="I222" s="73"/>
      <c r="J222" s="73"/>
      <c r="K222" s="73"/>
    </row>
    <row r="223" spans="1:11" ht="12.75">
      <c r="A223" s="79"/>
      <c r="B223" s="80"/>
      <c r="C223" s="73"/>
      <c r="D223" s="73"/>
      <c r="E223" s="73"/>
      <c r="F223" s="73"/>
      <c r="G223" s="73"/>
      <c r="H223" s="73"/>
      <c r="I223" s="73"/>
      <c r="J223" s="73"/>
      <c r="K223" s="73"/>
    </row>
    <row r="224" spans="1:11" ht="12.75">
      <c r="A224" s="79"/>
      <c r="B224" s="80"/>
      <c r="C224" s="73"/>
      <c r="D224" s="73"/>
      <c r="E224" s="73"/>
      <c r="F224" s="73"/>
      <c r="G224" s="73"/>
      <c r="H224" s="73"/>
      <c r="I224" s="73"/>
      <c r="J224" s="73"/>
      <c r="K224" s="73"/>
    </row>
    <row r="225" spans="1:11" ht="12.75">
      <c r="A225" s="79"/>
      <c r="B225" s="80"/>
      <c r="C225" s="73"/>
      <c r="D225" s="73"/>
      <c r="E225" s="73"/>
      <c r="F225" s="73"/>
      <c r="G225" s="73"/>
      <c r="H225" s="73"/>
      <c r="I225" s="73"/>
      <c r="J225" s="73"/>
      <c r="K225" s="73"/>
    </row>
    <row r="226" spans="1:11" ht="12.75">
      <c r="A226" s="79"/>
      <c r="B226" s="80"/>
      <c r="C226" s="73"/>
      <c r="D226" s="73"/>
      <c r="E226" s="73"/>
      <c r="F226" s="73"/>
      <c r="G226" s="73"/>
      <c r="H226" s="73"/>
      <c r="I226" s="73"/>
      <c r="J226" s="73"/>
      <c r="K226" s="73"/>
    </row>
    <row r="227" spans="1:11" ht="12.75">
      <c r="A227" s="79"/>
      <c r="B227" s="80"/>
      <c r="C227" s="73"/>
      <c r="D227" s="73"/>
      <c r="E227" s="73"/>
      <c r="F227" s="73"/>
      <c r="G227" s="73"/>
      <c r="H227" s="73"/>
      <c r="I227" s="73"/>
      <c r="J227" s="73"/>
      <c r="K227" s="73"/>
    </row>
    <row r="228" spans="1:11" ht="12.75">
      <c r="A228" s="79"/>
      <c r="B228" s="80"/>
      <c r="C228" s="73"/>
      <c r="D228" s="73"/>
      <c r="E228" s="73"/>
      <c r="F228" s="73"/>
      <c r="G228" s="73"/>
      <c r="H228" s="73"/>
      <c r="I228" s="73"/>
      <c r="J228" s="73"/>
      <c r="K228" s="73"/>
    </row>
    <row r="229" spans="1:11" ht="12.75">
      <c r="A229" s="79"/>
      <c r="B229" s="80"/>
      <c r="C229" s="73"/>
      <c r="D229" s="73"/>
      <c r="E229" s="73"/>
      <c r="F229" s="73"/>
      <c r="G229" s="73"/>
      <c r="H229" s="73"/>
      <c r="I229" s="73"/>
      <c r="J229" s="73"/>
      <c r="K229" s="73"/>
    </row>
    <row r="230" spans="1:11" ht="12.75">
      <c r="A230" s="79"/>
      <c r="B230" s="80"/>
      <c r="C230" s="73"/>
      <c r="D230" s="73"/>
      <c r="E230" s="73"/>
      <c r="F230" s="73"/>
      <c r="G230" s="73"/>
      <c r="H230" s="73"/>
      <c r="I230" s="73"/>
      <c r="J230" s="73"/>
      <c r="K230" s="73"/>
    </row>
    <row r="231" spans="1:11" ht="12.75">
      <c r="A231" s="79"/>
      <c r="B231" s="80"/>
      <c r="C231" s="73"/>
      <c r="D231" s="73"/>
      <c r="E231" s="73"/>
      <c r="F231" s="73"/>
      <c r="G231" s="73"/>
      <c r="H231" s="73"/>
      <c r="I231" s="73"/>
      <c r="J231" s="73"/>
      <c r="K231" s="73"/>
    </row>
    <row r="232" spans="1:11" ht="12.75">
      <c r="A232" s="79"/>
      <c r="B232" s="80"/>
      <c r="C232" s="73"/>
      <c r="D232" s="73"/>
      <c r="E232" s="73"/>
      <c r="F232" s="73"/>
      <c r="G232" s="73"/>
      <c r="H232" s="73"/>
      <c r="I232" s="73"/>
      <c r="J232" s="73"/>
      <c r="K232" s="73"/>
    </row>
    <row r="233" spans="1:11" ht="12.75">
      <c r="A233" s="79"/>
      <c r="B233" s="80"/>
      <c r="C233" s="73"/>
      <c r="D233" s="73"/>
      <c r="E233" s="73"/>
      <c r="F233" s="73"/>
      <c r="G233" s="73"/>
      <c r="H233" s="73"/>
      <c r="I233" s="73"/>
      <c r="J233" s="73"/>
      <c r="K233" s="73"/>
    </row>
    <row r="234" spans="1:11" ht="12.75">
      <c r="A234" s="79"/>
      <c r="B234" s="80"/>
      <c r="C234" s="73"/>
      <c r="D234" s="73"/>
      <c r="E234" s="73"/>
      <c r="F234" s="73"/>
      <c r="G234" s="73"/>
      <c r="H234" s="73"/>
      <c r="I234" s="73"/>
      <c r="J234" s="73"/>
      <c r="K234" s="73"/>
    </row>
    <row r="235" spans="1:11" ht="12.75">
      <c r="A235" s="79"/>
      <c r="B235" s="80"/>
      <c r="C235" s="73"/>
      <c r="D235" s="73"/>
      <c r="E235" s="73"/>
      <c r="F235" s="73"/>
      <c r="G235" s="73"/>
      <c r="H235" s="73"/>
      <c r="I235" s="73"/>
      <c r="J235" s="73"/>
      <c r="K235" s="73"/>
    </row>
    <row r="236" spans="1:11" ht="12.75">
      <c r="A236" s="79"/>
      <c r="B236" s="80"/>
      <c r="C236" s="73"/>
      <c r="D236" s="73"/>
      <c r="E236" s="73"/>
      <c r="F236" s="73"/>
      <c r="G236" s="73"/>
      <c r="H236" s="73"/>
      <c r="I236" s="73"/>
      <c r="J236" s="73"/>
      <c r="K236" s="73"/>
    </row>
    <row r="237" spans="1:11" ht="12.75">
      <c r="A237" s="79"/>
      <c r="B237" s="80"/>
      <c r="C237" s="73"/>
      <c r="D237" s="73"/>
      <c r="E237" s="73"/>
      <c r="F237" s="73"/>
      <c r="G237" s="73"/>
      <c r="H237" s="73"/>
      <c r="I237" s="73"/>
      <c r="J237" s="73"/>
      <c r="K237" s="73"/>
    </row>
    <row r="238" spans="1:11" ht="12.75">
      <c r="A238" s="79"/>
      <c r="B238" s="80"/>
      <c r="C238" s="73"/>
      <c r="D238" s="73"/>
      <c r="E238" s="73"/>
      <c r="F238" s="73"/>
      <c r="G238" s="73"/>
      <c r="H238" s="73"/>
      <c r="I238" s="73"/>
      <c r="J238" s="73"/>
      <c r="K238" s="73"/>
    </row>
    <row r="239" spans="1:11" ht="12.75">
      <c r="A239" s="79"/>
      <c r="B239" s="80"/>
      <c r="C239" s="73"/>
      <c r="D239" s="73"/>
      <c r="E239" s="73"/>
      <c r="F239" s="73"/>
      <c r="G239" s="73"/>
      <c r="H239" s="73"/>
      <c r="I239" s="73"/>
      <c r="J239" s="73"/>
      <c r="K239" s="73"/>
    </row>
    <row r="240" spans="1:11" ht="12.75">
      <c r="A240" s="79"/>
      <c r="B240" s="80"/>
      <c r="C240" s="73"/>
      <c r="D240" s="73"/>
      <c r="E240" s="73"/>
      <c r="F240" s="73"/>
      <c r="G240" s="73"/>
      <c r="H240" s="73"/>
      <c r="I240" s="73"/>
      <c r="J240" s="73"/>
      <c r="K240" s="73"/>
    </row>
    <row r="241" spans="1:11" ht="12.75">
      <c r="A241" s="79"/>
      <c r="B241" s="80"/>
      <c r="C241" s="73"/>
      <c r="D241" s="73"/>
      <c r="E241" s="73"/>
      <c r="F241" s="73"/>
      <c r="G241" s="73"/>
      <c r="H241" s="73"/>
      <c r="I241" s="73"/>
      <c r="J241" s="73"/>
      <c r="K241" s="73"/>
    </row>
    <row r="242" spans="1:11" ht="12.75">
      <c r="A242" s="79"/>
      <c r="B242" s="80"/>
      <c r="C242" s="73"/>
      <c r="D242" s="73"/>
      <c r="E242" s="73"/>
      <c r="F242" s="73"/>
      <c r="G242" s="73"/>
      <c r="H242" s="73"/>
      <c r="I242" s="73"/>
      <c r="J242" s="73"/>
      <c r="K242" s="73"/>
    </row>
    <row r="243" spans="1:11" ht="12.75">
      <c r="A243" s="79"/>
      <c r="B243" s="80"/>
      <c r="C243" s="73"/>
      <c r="D243" s="73"/>
      <c r="E243" s="73"/>
      <c r="F243" s="73"/>
      <c r="G243" s="73"/>
      <c r="H243" s="73"/>
      <c r="I243" s="73"/>
      <c r="J243" s="73"/>
      <c r="K243" s="73"/>
    </row>
    <row r="244" spans="1:11" ht="12.75">
      <c r="A244" s="79"/>
      <c r="B244" s="80"/>
      <c r="C244" s="73"/>
      <c r="D244" s="73"/>
      <c r="E244" s="73"/>
      <c r="F244" s="73"/>
      <c r="G244" s="73"/>
      <c r="H244" s="73"/>
      <c r="I244" s="73"/>
      <c r="J244" s="73"/>
      <c r="K244" s="73"/>
    </row>
    <row r="245" spans="1:11" ht="12.75">
      <c r="A245" s="79"/>
      <c r="B245" s="80"/>
      <c r="C245" s="73"/>
      <c r="D245" s="73"/>
      <c r="E245" s="73"/>
      <c r="F245" s="73"/>
      <c r="G245" s="73"/>
      <c r="H245" s="73"/>
      <c r="I245" s="73"/>
      <c r="J245" s="73"/>
      <c r="K245" s="73"/>
    </row>
    <row r="246" spans="1:11" ht="12.75">
      <c r="A246" s="79"/>
      <c r="B246" s="80"/>
      <c r="C246" s="73"/>
      <c r="D246" s="73"/>
      <c r="E246" s="73"/>
      <c r="F246" s="73"/>
      <c r="G246" s="73"/>
      <c r="H246" s="73"/>
      <c r="I246" s="73"/>
      <c r="J246" s="73"/>
      <c r="K246" s="73"/>
    </row>
    <row r="247" spans="1:11" ht="12.75">
      <c r="A247" s="79"/>
      <c r="B247" s="80"/>
      <c r="C247" s="73"/>
      <c r="D247" s="73"/>
      <c r="E247" s="73"/>
      <c r="F247" s="73"/>
      <c r="G247" s="73"/>
      <c r="H247" s="73"/>
      <c r="I247" s="73"/>
      <c r="J247" s="73"/>
      <c r="K247" s="73"/>
    </row>
    <row r="248" spans="1:11" ht="12.75">
      <c r="A248" s="79"/>
      <c r="B248" s="80"/>
      <c r="C248" s="73"/>
      <c r="D248" s="73"/>
      <c r="E248" s="73"/>
      <c r="F248" s="73"/>
      <c r="G248" s="73"/>
      <c r="H248" s="73"/>
      <c r="I248" s="73"/>
      <c r="J248" s="73"/>
      <c r="K248" s="73"/>
    </row>
    <row r="249" spans="1:11" ht="12.75">
      <c r="A249" s="79"/>
      <c r="B249" s="80"/>
      <c r="C249" s="73"/>
      <c r="D249" s="73"/>
      <c r="E249" s="73"/>
      <c r="F249" s="73"/>
      <c r="G249" s="73"/>
      <c r="H249" s="73"/>
      <c r="I249" s="73"/>
      <c r="J249" s="73"/>
      <c r="K249" s="73"/>
    </row>
    <row r="250" spans="1:11" ht="12.75">
      <c r="A250" s="79"/>
      <c r="B250" s="80"/>
      <c r="C250" s="73"/>
      <c r="D250" s="73"/>
      <c r="E250" s="73"/>
      <c r="F250" s="73"/>
      <c r="G250" s="73"/>
      <c r="H250" s="73"/>
      <c r="I250" s="73"/>
      <c r="J250" s="73"/>
      <c r="K250" s="73"/>
    </row>
    <row r="251" spans="1:11" ht="12.75">
      <c r="A251" s="79"/>
      <c r="B251" s="80"/>
      <c r="C251" s="73"/>
      <c r="D251" s="73"/>
      <c r="E251" s="73"/>
      <c r="F251" s="73"/>
      <c r="G251" s="73"/>
      <c r="H251" s="73"/>
      <c r="I251" s="73"/>
      <c r="J251" s="73"/>
      <c r="K251" s="73"/>
    </row>
    <row r="252" spans="1:11" ht="12.75">
      <c r="A252" s="79"/>
      <c r="B252" s="80"/>
      <c r="C252" s="73"/>
      <c r="D252" s="73"/>
      <c r="E252" s="73"/>
      <c r="F252" s="73"/>
      <c r="G252" s="73"/>
      <c r="H252" s="73"/>
      <c r="I252" s="73"/>
      <c r="J252" s="73"/>
      <c r="K252" s="73"/>
    </row>
    <row r="253" spans="1:11" ht="12.75">
      <c r="A253" s="79"/>
      <c r="B253" s="80"/>
      <c r="C253" s="73"/>
      <c r="D253" s="73"/>
      <c r="E253" s="73"/>
      <c r="F253" s="73"/>
      <c r="G253" s="73"/>
      <c r="H253" s="73"/>
      <c r="I253" s="73"/>
      <c r="J253" s="73"/>
      <c r="K253" s="73"/>
    </row>
    <row r="254" spans="1:11" ht="12.75">
      <c r="A254" s="79"/>
      <c r="B254" s="80"/>
      <c r="C254" s="73"/>
      <c r="D254" s="73"/>
      <c r="E254" s="73"/>
      <c r="F254" s="73"/>
      <c r="G254" s="73"/>
      <c r="H254" s="73"/>
      <c r="I254" s="73"/>
      <c r="J254" s="73"/>
      <c r="K254" s="73"/>
    </row>
    <row r="255" spans="1:11" ht="12.75">
      <c r="A255" s="79"/>
      <c r="B255" s="80"/>
      <c r="C255" s="73"/>
      <c r="D255" s="73"/>
      <c r="E255" s="73"/>
      <c r="F255" s="73"/>
      <c r="G255" s="73"/>
      <c r="H255" s="73"/>
      <c r="I255" s="73"/>
      <c r="J255" s="73"/>
      <c r="K255" s="73"/>
    </row>
    <row r="256" spans="1:11" ht="12.75">
      <c r="A256" s="79"/>
      <c r="B256" s="80"/>
      <c r="C256" s="73"/>
      <c r="D256" s="73"/>
      <c r="E256" s="73"/>
      <c r="F256" s="73"/>
      <c r="G256" s="73"/>
      <c r="H256" s="73"/>
      <c r="I256" s="73"/>
      <c r="J256" s="73"/>
      <c r="K256" s="73"/>
    </row>
    <row r="257" spans="1:11" ht="12.75">
      <c r="A257" s="79"/>
      <c r="B257" s="80"/>
      <c r="C257" s="73"/>
      <c r="D257" s="73"/>
      <c r="E257" s="73"/>
      <c r="F257" s="73"/>
      <c r="G257" s="73"/>
      <c r="H257" s="73"/>
      <c r="I257" s="73"/>
      <c r="J257" s="73"/>
      <c r="K257" s="73"/>
    </row>
    <row r="258" spans="1:11" ht="12.75">
      <c r="A258" s="79"/>
      <c r="B258" s="80"/>
      <c r="C258" s="73"/>
      <c r="D258" s="73"/>
      <c r="E258" s="73"/>
      <c r="F258" s="73"/>
      <c r="G258" s="73"/>
      <c r="H258" s="73"/>
      <c r="I258" s="73"/>
      <c r="J258" s="73"/>
      <c r="K258" s="73"/>
    </row>
    <row r="259" spans="1:11" ht="12.75">
      <c r="A259" s="79"/>
      <c r="B259" s="80"/>
      <c r="C259" s="73"/>
      <c r="D259" s="73"/>
      <c r="E259" s="73"/>
      <c r="F259" s="73"/>
      <c r="G259" s="73"/>
      <c r="H259" s="73"/>
      <c r="I259" s="73"/>
      <c r="J259" s="73"/>
      <c r="K259" s="73"/>
    </row>
    <row r="260" spans="1:11" ht="12.75">
      <c r="A260" s="79"/>
      <c r="B260" s="80"/>
      <c r="C260" s="73"/>
      <c r="D260" s="73"/>
      <c r="E260" s="73"/>
      <c r="F260" s="73"/>
      <c r="G260" s="73"/>
      <c r="H260" s="73"/>
      <c r="I260" s="73"/>
      <c r="J260" s="73"/>
      <c r="K260" s="73"/>
    </row>
    <row r="261" spans="1:11" ht="12.75">
      <c r="A261" s="79"/>
      <c r="B261" s="80"/>
      <c r="C261" s="73"/>
      <c r="D261" s="73"/>
      <c r="E261" s="73"/>
      <c r="F261" s="73"/>
      <c r="G261" s="73"/>
      <c r="H261" s="73"/>
      <c r="I261" s="73"/>
      <c r="J261" s="73"/>
      <c r="K261" s="73"/>
    </row>
    <row r="262" spans="1:11" ht="12.75">
      <c r="A262" s="79"/>
      <c r="B262" s="80"/>
      <c r="C262" s="73"/>
      <c r="D262" s="73"/>
      <c r="E262" s="73"/>
      <c r="F262" s="73"/>
      <c r="G262" s="73"/>
      <c r="H262" s="73"/>
      <c r="I262" s="73"/>
      <c r="J262" s="73"/>
      <c r="K262" s="73"/>
    </row>
    <row r="263" spans="1:11" ht="12.75">
      <c r="A263" s="79"/>
      <c r="B263" s="80"/>
      <c r="C263" s="73"/>
      <c r="D263" s="73"/>
      <c r="E263" s="73"/>
      <c r="F263" s="73"/>
      <c r="G263" s="73"/>
      <c r="H263" s="73"/>
      <c r="I263" s="73"/>
      <c r="J263" s="73"/>
      <c r="K263" s="73"/>
    </row>
    <row r="264" spans="1:11" ht="12.75">
      <c r="A264" s="79"/>
      <c r="B264" s="80"/>
      <c r="C264" s="73"/>
      <c r="D264" s="73"/>
      <c r="E264" s="73"/>
      <c r="F264" s="73"/>
      <c r="G264" s="73"/>
      <c r="H264" s="73"/>
      <c r="I264" s="73"/>
      <c r="J264" s="73"/>
      <c r="K264" s="73"/>
    </row>
    <row r="265" spans="1:11" ht="12.75">
      <c r="A265" s="79"/>
      <c r="B265" s="80"/>
      <c r="C265" s="73"/>
      <c r="D265" s="73"/>
      <c r="E265" s="73"/>
      <c r="F265" s="73"/>
      <c r="G265" s="73"/>
      <c r="H265" s="73"/>
      <c r="I265" s="73"/>
      <c r="J265" s="73"/>
      <c r="K265" s="73"/>
    </row>
    <row r="266" spans="1:11" ht="12.75">
      <c r="A266" s="79"/>
      <c r="B266" s="80"/>
      <c r="C266" s="73"/>
      <c r="D266" s="73"/>
      <c r="E266" s="73"/>
      <c r="F266" s="73"/>
      <c r="G266" s="73"/>
      <c r="H266" s="73"/>
      <c r="I266" s="73"/>
      <c r="J266" s="73"/>
      <c r="K266" s="73"/>
    </row>
    <row r="267" spans="1:11" ht="12.75">
      <c r="A267" s="79"/>
      <c r="B267" s="80"/>
      <c r="C267" s="73"/>
      <c r="D267" s="73"/>
      <c r="E267" s="73"/>
      <c r="F267" s="73"/>
      <c r="G267" s="73"/>
      <c r="H267" s="73"/>
      <c r="I267" s="73"/>
      <c r="J267" s="73"/>
      <c r="K267" s="73"/>
    </row>
    <row r="268" spans="1:11" ht="12.75">
      <c r="A268" s="79"/>
      <c r="B268" s="80"/>
      <c r="C268" s="73"/>
      <c r="D268" s="73"/>
      <c r="E268" s="73"/>
      <c r="F268" s="73"/>
      <c r="G268" s="73"/>
      <c r="H268" s="73"/>
      <c r="I268" s="73"/>
      <c r="J268" s="73"/>
      <c r="K268" s="73"/>
    </row>
    <row r="269" spans="1:11" ht="12.75">
      <c r="A269" s="79"/>
      <c r="B269" s="80"/>
      <c r="C269" s="73"/>
      <c r="D269" s="73"/>
      <c r="E269" s="73"/>
      <c r="F269" s="73"/>
      <c r="G269" s="73"/>
      <c r="H269" s="73"/>
      <c r="I269" s="73"/>
      <c r="J269" s="73"/>
      <c r="K269" s="73"/>
    </row>
    <row r="270" spans="1:11" ht="12.75">
      <c r="A270" s="79"/>
      <c r="B270" s="80"/>
      <c r="C270" s="73"/>
      <c r="D270" s="73"/>
      <c r="E270" s="73"/>
      <c r="F270" s="73"/>
      <c r="G270" s="73"/>
      <c r="H270" s="73"/>
      <c r="I270" s="73"/>
      <c r="J270" s="73"/>
      <c r="K270" s="73"/>
    </row>
    <row r="271" spans="1:11" ht="12.75">
      <c r="A271" s="79"/>
      <c r="B271" s="80"/>
      <c r="C271" s="73"/>
      <c r="D271" s="73"/>
      <c r="E271" s="73"/>
      <c r="F271" s="73"/>
      <c r="G271" s="73"/>
      <c r="H271" s="73"/>
      <c r="I271" s="73"/>
      <c r="J271" s="73"/>
      <c r="K271" s="73"/>
    </row>
    <row r="272" spans="1:11" ht="12.75">
      <c r="A272" s="79"/>
      <c r="B272" s="80"/>
      <c r="C272" s="73"/>
      <c r="D272" s="73"/>
      <c r="E272" s="73"/>
      <c r="F272" s="73"/>
      <c r="G272" s="73"/>
      <c r="H272" s="73"/>
      <c r="I272" s="73"/>
      <c r="J272" s="73"/>
      <c r="K272" s="73"/>
    </row>
    <row r="273" spans="1:11" ht="12.75">
      <c r="A273" s="79"/>
      <c r="B273" s="80"/>
      <c r="C273" s="73"/>
      <c r="D273" s="73"/>
      <c r="E273" s="73"/>
      <c r="F273" s="73"/>
      <c r="G273" s="73"/>
      <c r="H273" s="73"/>
      <c r="I273" s="73"/>
      <c r="J273" s="73"/>
      <c r="K273" s="73"/>
    </row>
    <row r="274" spans="1:11" ht="12.75">
      <c r="A274" s="79"/>
      <c r="B274" s="80"/>
      <c r="C274" s="73"/>
      <c r="D274" s="73"/>
      <c r="E274" s="73"/>
      <c r="F274" s="73"/>
      <c r="G274" s="73"/>
      <c r="H274" s="73"/>
      <c r="I274" s="73"/>
      <c r="J274" s="73"/>
      <c r="K274" s="73"/>
    </row>
    <row r="275" spans="1:11" ht="12.75">
      <c r="A275" s="79"/>
      <c r="B275" s="80"/>
      <c r="C275" s="73"/>
      <c r="D275" s="73"/>
      <c r="E275" s="73"/>
      <c r="F275" s="73"/>
      <c r="G275" s="73"/>
      <c r="H275" s="73"/>
      <c r="I275" s="73"/>
      <c r="J275" s="73"/>
      <c r="K275" s="73"/>
    </row>
    <row r="276" spans="1:11" ht="12.75">
      <c r="A276" s="79"/>
      <c r="B276" s="80"/>
      <c r="C276" s="73"/>
      <c r="D276" s="73"/>
      <c r="E276" s="73"/>
      <c r="F276" s="73"/>
      <c r="G276" s="73"/>
      <c r="H276" s="73"/>
      <c r="I276" s="73"/>
      <c r="J276" s="73"/>
      <c r="K276" s="73"/>
    </row>
    <row r="277" spans="1:11" ht="12.75">
      <c r="A277" s="79"/>
      <c r="B277" s="80"/>
      <c r="C277" s="73"/>
      <c r="D277" s="73"/>
      <c r="E277" s="73"/>
      <c r="F277" s="73"/>
      <c r="G277" s="73"/>
      <c r="H277" s="73"/>
      <c r="I277" s="73"/>
      <c r="J277" s="73"/>
      <c r="K277" s="73"/>
    </row>
    <row r="278" spans="1:11" ht="12.75">
      <c r="A278" s="79"/>
      <c r="B278" s="80"/>
      <c r="C278" s="73"/>
      <c r="D278" s="73"/>
      <c r="E278" s="73"/>
      <c r="F278" s="73"/>
      <c r="G278" s="73"/>
      <c r="H278" s="73"/>
      <c r="I278" s="73"/>
      <c r="J278" s="73"/>
      <c r="K278" s="73"/>
    </row>
    <row r="279" spans="1:11" ht="12.75">
      <c r="A279" s="79"/>
      <c r="B279" s="80"/>
      <c r="C279" s="73"/>
      <c r="D279" s="73"/>
      <c r="E279" s="73"/>
      <c r="F279" s="73"/>
      <c r="G279" s="73"/>
      <c r="H279" s="73"/>
      <c r="I279" s="73"/>
      <c r="J279" s="73"/>
      <c r="K279" s="73"/>
    </row>
    <row r="280" spans="1:11" ht="12.75">
      <c r="A280" s="79"/>
      <c r="B280" s="80"/>
      <c r="C280" s="73"/>
      <c r="D280" s="73"/>
      <c r="E280" s="73"/>
      <c r="F280" s="73"/>
      <c r="G280" s="73"/>
      <c r="H280" s="73"/>
      <c r="I280" s="73"/>
      <c r="J280" s="73"/>
      <c r="K280" s="73"/>
    </row>
    <row r="281" spans="1:11" ht="12.75">
      <c r="A281" s="79"/>
      <c r="B281" s="80"/>
      <c r="C281" s="73"/>
      <c r="D281" s="73"/>
      <c r="E281" s="73"/>
      <c r="F281" s="73"/>
      <c r="G281" s="73"/>
      <c r="H281" s="73"/>
      <c r="I281" s="73"/>
      <c r="J281" s="73"/>
      <c r="K281" s="73"/>
    </row>
    <row r="282" spans="1:11" ht="12.75">
      <c r="A282" s="79"/>
      <c r="B282" s="80"/>
      <c r="C282" s="73"/>
      <c r="D282" s="73"/>
      <c r="E282" s="73"/>
      <c r="F282" s="73"/>
      <c r="G282" s="73"/>
      <c r="H282" s="73"/>
      <c r="I282" s="73"/>
      <c r="J282" s="73"/>
      <c r="K282" s="73"/>
    </row>
    <row r="283" spans="1:11" ht="12.75">
      <c r="A283" s="79"/>
      <c r="B283" s="80"/>
      <c r="C283" s="73"/>
      <c r="D283" s="73"/>
      <c r="E283" s="73"/>
      <c r="F283" s="73"/>
      <c r="G283" s="73"/>
      <c r="H283" s="73"/>
      <c r="I283" s="73"/>
      <c r="J283" s="73"/>
      <c r="K283" s="73"/>
    </row>
    <row r="284" spans="1:11" ht="12.75">
      <c r="A284" s="79"/>
      <c r="B284" s="80"/>
      <c r="C284" s="73"/>
      <c r="D284" s="73"/>
      <c r="E284" s="73"/>
      <c r="F284" s="73"/>
      <c r="G284" s="73"/>
      <c r="H284" s="73"/>
      <c r="I284" s="73"/>
      <c r="J284" s="73"/>
      <c r="K284" s="73"/>
    </row>
    <row r="285" spans="1:11" ht="12.75">
      <c r="A285" s="79"/>
      <c r="B285" s="80"/>
      <c r="C285" s="73"/>
      <c r="D285" s="73"/>
      <c r="E285" s="73"/>
      <c r="F285" s="73"/>
      <c r="G285" s="73"/>
      <c r="H285" s="73"/>
      <c r="I285" s="73"/>
      <c r="J285" s="73"/>
      <c r="K285" s="73"/>
    </row>
    <row r="286" spans="1:11" ht="12.75">
      <c r="A286" s="79"/>
      <c r="B286" s="80"/>
      <c r="C286" s="73"/>
      <c r="D286" s="73"/>
      <c r="E286" s="73"/>
      <c r="F286" s="73"/>
      <c r="G286" s="73"/>
      <c r="H286" s="73"/>
      <c r="I286" s="73"/>
      <c r="J286" s="73"/>
      <c r="K286" s="73"/>
    </row>
    <row r="287" spans="1:11" ht="12.75">
      <c r="A287" s="79"/>
      <c r="B287" s="80"/>
      <c r="C287" s="73"/>
      <c r="D287" s="73"/>
      <c r="E287" s="73"/>
      <c r="F287" s="73"/>
      <c r="G287" s="73"/>
      <c r="H287" s="73"/>
      <c r="I287" s="73"/>
      <c r="J287" s="73"/>
      <c r="K287" s="73"/>
    </row>
    <row r="288" spans="1:11" ht="12.75">
      <c r="A288" s="79"/>
      <c r="B288" s="80"/>
      <c r="C288" s="73"/>
      <c r="D288" s="73"/>
      <c r="E288" s="73"/>
      <c r="F288" s="73"/>
      <c r="G288" s="73"/>
      <c r="H288" s="73"/>
      <c r="I288" s="73"/>
      <c r="J288" s="73"/>
      <c r="K288" s="73"/>
    </row>
    <row r="289" spans="1:11" ht="12.75">
      <c r="A289" s="79"/>
      <c r="B289" s="80"/>
      <c r="C289" s="73"/>
      <c r="D289" s="73"/>
      <c r="E289" s="73"/>
      <c r="F289" s="73"/>
      <c r="G289" s="73"/>
      <c r="H289" s="73"/>
      <c r="I289" s="73"/>
      <c r="J289" s="73"/>
      <c r="K289" s="73"/>
    </row>
    <row r="290" spans="1:11" ht="12.75">
      <c r="A290" s="79"/>
      <c r="B290" s="80"/>
      <c r="C290" s="73"/>
      <c r="D290" s="73"/>
      <c r="E290" s="73"/>
      <c r="F290" s="73"/>
      <c r="G290" s="73"/>
      <c r="H290" s="73"/>
      <c r="I290" s="73"/>
      <c r="J290" s="73"/>
      <c r="K290" s="73"/>
    </row>
    <row r="291" spans="1:11" ht="12.75">
      <c r="A291" s="79"/>
      <c r="B291" s="80"/>
      <c r="C291" s="73"/>
      <c r="D291" s="73"/>
      <c r="E291" s="73"/>
      <c r="F291" s="73"/>
      <c r="G291" s="73"/>
      <c r="H291" s="73"/>
      <c r="I291" s="73"/>
      <c r="J291" s="73"/>
      <c r="K291" s="73"/>
    </row>
    <row r="292" spans="1:11" ht="12.75">
      <c r="A292" s="79"/>
      <c r="B292" s="80"/>
      <c r="C292" s="73"/>
      <c r="D292" s="73"/>
      <c r="E292" s="73"/>
      <c r="F292" s="73"/>
      <c r="G292" s="73"/>
      <c r="H292" s="73"/>
      <c r="I292" s="73"/>
      <c r="J292" s="73"/>
      <c r="K292" s="73"/>
    </row>
    <row r="293" spans="1:11" ht="12.75">
      <c r="A293" s="79"/>
      <c r="B293" s="80"/>
      <c r="C293" s="73"/>
      <c r="D293" s="73"/>
      <c r="E293" s="73"/>
      <c r="F293" s="73"/>
      <c r="G293" s="73"/>
      <c r="H293" s="73"/>
      <c r="I293" s="73"/>
      <c r="J293" s="73"/>
      <c r="K293" s="7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N5" sqref="N5"/>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188</v>
      </c>
      <c r="B1" s="55" t="s">
        <v>209</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0</v>
      </c>
      <c r="D4" s="53">
        <v>28536.352697849274</v>
      </c>
      <c r="E4" s="54">
        <v>28536.352697849274</v>
      </c>
      <c r="F4" s="53">
        <v>426.8182919523998</v>
      </c>
      <c r="G4" s="53">
        <v>0</v>
      </c>
      <c r="H4" s="53">
        <v>33507.16146270871</v>
      </c>
      <c r="I4" s="54">
        <v>62470.33245251038</v>
      </c>
      <c r="J4" s="72"/>
      <c r="K4" s="53">
        <v>20249.255950692543</v>
      </c>
      <c r="L4" s="53">
        <v>1481.9828588179246</v>
      </c>
      <c r="M4" s="53">
        <v>11775.922653198242</v>
      </c>
      <c r="N4" s="73"/>
      <c r="O4" s="73"/>
      <c r="P4" s="73"/>
      <c r="Q4" s="73"/>
      <c r="R4" s="73"/>
      <c r="S4" s="73"/>
      <c r="T4" s="74"/>
    </row>
    <row r="5" spans="1:20" ht="13.5" customHeight="1">
      <c r="A5" s="75"/>
      <c r="B5" s="76" t="s">
        <v>23</v>
      </c>
      <c r="C5" s="77">
        <v>0</v>
      </c>
      <c r="D5" s="77">
        <v>29826.679682016373</v>
      </c>
      <c r="E5" s="78">
        <v>29826.679682016373</v>
      </c>
      <c r="F5" s="77">
        <v>426.8182919523998</v>
      </c>
      <c r="G5" s="77">
        <v>0</v>
      </c>
      <c r="H5" s="77">
        <v>46161.40662248315</v>
      </c>
      <c r="I5" s="78">
        <v>76414.90459645192</v>
      </c>
      <c r="J5" s="72"/>
      <c r="K5" s="77">
        <v>34686.323090118465</v>
      </c>
      <c r="L5" s="77">
        <v>-536.5960159584702</v>
      </c>
      <c r="M5" s="77">
        <v>12011.679548323154</v>
      </c>
      <c r="N5" s="73"/>
      <c r="O5" s="73"/>
      <c r="P5" s="73"/>
      <c r="Q5" s="73"/>
      <c r="R5" s="73"/>
      <c r="S5" s="73"/>
      <c r="T5" s="74"/>
    </row>
    <row r="6" spans="1:20" ht="13.5" customHeight="1">
      <c r="A6" s="51"/>
      <c r="B6" s="52" t="s">
        <v>210</v>
      </c>
      <c r="C6" s="53">
        <v>0</v>
      </c>
      <c r="D6" s="53">
        <v>27636.152274608612</v>
      </c>
      <c r="E6" s="54">
        <v>27636.152274608612</v>
      </c>
      <c r="F6" s="53">
        <v>426.8182919523998</v>
      </c>
      <c r="G6" s="53">
        <v>0</v>
      </c>
      <c r="H6" s="53">
        <v>30351.0558572466</v>
      </c>
      <c r="I6" s="54">
        <v>58414.02642380761</v>
      </c>
      <c r="J6" s="72"/>
      <c r="K6" s="53">
        <v>31090.41092964469</v>
      </c>
      <c r="L6" s="53">
        <v>-642.5128729756724</v>
      </c>
      <c r="M6" s="53">
        <v>-96.84219942241907</v>
      </c>
      <c r="N6" s="73"/>
      <c r="O6" s="73"/>
      <c r="P6" s="73"/>
      <c r="Q6" s="73"/>
      <c r="R6" s="73"/>
      <c r="S6" s="73"/>
      <c r="T6" s="74"/>
    </row>
    <row r="7" spans="1:20" ht="13.5" customHeight="1">
      <c r="A7" s="75"/>
      <c r="B7" s="76" t="s">
        <v>211</v>
      </c>
      <c r="C7" s="77">
        <v>0</v>
      </c>
      <c r="D7" s="77">
        <v>30456.861419677734</v>
      </c>
      <c r="E7" s="78">
        <v>30456.861419677734</v>
      </c>
      <c r="F7" s="77">
        <v>426.8182919523998</v>
      </c>
      <c r="G7" s="77">
        <v>0</v>
      </c>
      <c r="H7" s="77">
        <v>30974.769107539243</v>
      </c>
      <c r="I7" s="78">
        <v>61858.44881916938</v>
      </c>
      <c r="J7" s="72"/>
      <c r="K7" s="77">
        <v>31777.340355283024</v>
      </c>
      <c r="L7" s="77">
        <v>-705.72904831391</v>
      </c>
      <c r="M7" s="77">
        <v>-96.84219942986965</v>
      </c>
      <c r="N7" s="73"/>
      <c r="O7" s="73"/>
      <c r="P7" s="73"/>
      <c r="Q7" s="73"/>
      <c r="R7" s="73"/>
      <c r="S7" s="73"/>
      <c r="T7" s="74"/>
    </row>
    <row r="8" spans="1:20" ht="13.5" customHeight="1">
      <c r="A8" s="51"/>
      <c r="B8" s="52" t="s">
        <v>42</v>
      </c>
      <c r="C8" s="53">
        <v>0</v>
      </c>
      <c r="D8" s="53">
        <v>29826.63991355896</v>
      </c>
      <c r="E8" s="54">
        <v>29826.63991355896</v>
      </c>
      <c r="F8" s="53">
        <v>426.8182919523998</v>
      </c>
      <c r="G8" s="53">
        <v>0</v>
      </c>
      <c r="H8" s="53">
        <v>30583.17714874975</v>
      </c>
      <c r="I8" s="54">
        <v>60836.63535426111</v>
      </c>
      <c r="J8" s="72"/>
      <c r="K8" s="53">
        <v>31473.25772003937</v>
      </c>
      <c r="L8" s="53">
        <v>-793.2383718672027</v>
      </c>
      <c r="M8" s="53">
        <v>-96.84219942241907</v>
      </c>
      <c r="N8" s="73"/>
      <c r="O8" s="73"/>
      <c r="P8" s="73"/>
      <c r="Q8" s="73"/>
      <c r="R8" s="73"/>
      <c r="S8" s="73"/>
      <c r="T8" s="74"/>
    </row>
    <row r="9" spans="1:20" ht="13.5" customHeight="1">
      <c r="A9" s="75"/>
      <c r="B9" s="76" t="s">
        <v>212</v>
      </c>
      <c r="C9" s="77">
        <v>0</v>
      </c>
      <c r="D9" s="77">
        <v>27936.293564796448</v>
      </c>
      <c r="E9" s="78">
        <v>27936.293564796448</v>
      </c>
      <c r="F9" s="77">
        <v>426.8182919523998</v>
      </c>
      <c r="G9" s="77">
        <v>230</v>
      </c>
      <c r="H9" s="77">
        <v>30311.568472713374</v>
      </c>
      <c r="I9" s="78">
        <v>58904.68032946222</v>
      </c>
      <c r="J9" s="72"/>
      <c r="K9" s="77">
        <v>31266.68397182143</v>
      </c>
      <c r="L9" s="77">
        <v>-858.2732996856367</v>
      </c>
      <c r="M9" s="77">
        <v>-96.84219942241907</v>
      </c>
      <c r="N9" s="73"/>
      <c r="O9" s="73"/>
      <c r="P9" s="73"/>
      <c r="Q9" s="73"/>
      <c r="R9" s="73"/>
      <c r="S9" s="73"/>
      <c r="T9" s="74"/>
    </row>
    <row r="10" spans="1:20" ht="13.5" customHeight="1">
      <c r="A10" s="51"/>
      <c r="B10" s="52" t="s">
        <v>57</v>
      </c>
      <c r="C10" s="53">
        <v>0</v>
      </c>
      <c r="D10" s="53">
        <v>26165.877274513245</v>
      </c>
      <c r="E10" s="54">
        <v>26165.877274513245</v>
      </c>
      <c r="F10" s="53">
        <v>426.8182919523998</v>
      </c>
      <c r="G10" s="53">
        <v>0</v>
      </c>
      <c r="H10" s="53">
        <v>30251.856794586427</v>
      </c>
      <c r="I10" s="54">
        <v>56844.552361052076</v>
      </c>
      <c r="J10" s="72"/>
      <c r="K10" s="53">
        <v>31119.939967443614</v>
      </c>
      <c r="L10" s="53">
        <v>-771.2409734347682</v>
      </c>
      <c r="M10" s="53">
        <v>-96.84219942241907</v>
      </c>
      <c r="N10" s="73"/>
      <c r="O10" s="73"/>
      <c r="P10" s="73"/>
      <c r="Q10" s="73"/>
      <c r="R10" s="73"/>
      <c r="S10" s="73"/>
      <c r="T10" s="74"/>
    </row>
    <row r="11" spans="1:20" ht="13.5" customHeight="1">
      <c r="A11" s="75"/>
      <c r="B11" s="76" t="s">
        <v>213</v>
      </c>
      <c r="C11" s="77">
        <v>0</v>
      </c>
      <c r="D11" s="77">
        <v>28446.408477962017</v>
      </c>
      <c r="E11" s="78">
        <v>28446.408477962017</v>
      </c>
      <c r="F11" s="77">
        <v>426.8182919523998</v>
      </c>
      <c r="G11" s="77">
        <v>1426</v>
      </c>
      <c r="H11" s="77">
        <v>31957.981393339604</v>
      </c>
      <c r="I11" s="78">
        <v>62257.20816325402</v>
      </c>
      <c r="J11" s="72"/>
      <c r="K11" s="77">
        <v>33331.94938380346</v>
      </c>
      <c r="L11" s="77">
        <v>-1277.1257910405077</v>
      </c>
      <c r="M11" s="77">
        <v>-96.8421994233504</v>
      </c>
      <c r="N11" s="73"/>
      <c r="O11" s="73"/>
      <c r="P11" s="73"/>
      <c r="Q11" s="73"/>
      <c r="R11" s="73"/>
      <c r="S11" s="73"/>
      <c r="T11" s="74"/>
    </row>
    <row r="12" spans="1:20" ht="13.5" customHeight="1">
      <c r="A12" s="51"/>
      <c r="B12" s="52" t="s">
        <v>214</v>
      </c>
      <c r="C12" s="53">
        <v>0</v>
      </c>
      <c r="D12" s="53">
        <v>29916.71978342533</v>
      </c>
      <c r="E12" s="54">
        <v>29916.71978342533</v>
      </c>
      <c r="F12" s="53">
        <v>426.8182919523998</v>
      </c>
      <c r="G12" s="53">
        <v>501</v>
      </c>
      <c r="H12" s="53">
        <v>30013.880298577962</v>
      </c>
      <c r="I12" s="54">
        <v>60858.41837395569</v>
      </c>
      <c r="J12" s="72"/>
      <c r="K12" s="53">
        <v>30933.452291840822</v>
      </c>
      <c r="L12" s="53">
        <v>-822.7297938404398</v>
      </c>
      <c r="M12" s="53">
        <v>-96.84219942241907</v>
      </c>
      <c r="N12" s="73"/>
      <c r="O12" s="73"/>
      <c r="P12" s="73"/>
      <c r="Q12" s="73"/>
      <c r="R12" s="73"/>
      <c r="S12" s="73"/>
      <c r="T12" s="74"/>
    </row>
    <row r="13" spans="1:20" ht="13.5" customHeight="1">
      <c r="A13" s="75"/>
      <c r="B13" s="76" t="s">
        <v>215</v>
      </c>
      <c r="C13" s="77">
        <v>0</v>
      </c>
      <c r="D13" s="77">
        <v>28146.303387641907</v>
      </c>
      <c r="E13" s="78">
        <v>28146.303387641907</v>
      </c>
      <c r="F13" s="77">
        <v>426.8182919523998</v>
      </c>
      <c r="G13" s="77">
        <v>0</v>
      </c>
      <c r="H13" s="77">
        <v>31918.503982766233</v>
      </c>
      <c r="I13" s="78">
        <v>60491.625662360544</v>
      </c>
      <c r="J13" s="72"/>
      <c r="K13" s="77">
        <v>32008.401988092395</v>
      </c>
      <c r="L13" s="77">
        <v>6.944194088806346</v>
      </c>
      <c r="M13" s="77">
        <v>-96.84219941496849</v>
      </c>
      <c r="N13" s="73"/>
      <c r="O13" s="73"/>
      <c r="P13" s="73"/>
      <c r="Q13" s="73"/>
      <c r="R13" s="73"/>
      <c r="S13" s="73"/>
      <c r="T13" s="74"/>
    </row>
    <row r="14" spans="1:20" ht="13.5" customHeight="1">
      <c r="A14" s="51"/>
      <c r="B14" s="52" t="s">
        <v>216</v>
      </c>
      <c r="C14" s="53">
        <v>0</v>
      </c>
      <c r="D14" s="53">
        <v>29406.546391010284</v>
      </c>
      <c r="E14" s="54">
        <v>29406.546391010284</v>
      </c>
      <c r="F14" s="53">
        <v>426.8182919523998</v>
      </c>
      <c r="G14" s="53">
        <v>0</v>
      </c>
      <c r="H14" s="53">
        <v>44780.466581806344</v>
      </c>
      <c r="I14" s="54">
        <v>74613.83126476903</v>
      </c>
      <c r="J14" s="72"/>
      <c r="K14" s="53">
        <v>34147.137958774605</v>
      </c>
      <c r="L14" s="53">
        <v>-600.7820704770169</v>
      </c>
      <c r="M14" s="53">
        <v>11234.11069350876</v>
      </c>
      <c r="N14" s="73"/>
      <c r="O14" s="73"/>
      <c r="P14" s="73"/>
      <c r="Q14" s="73"/>
      <c r="R14" s="73"/>
      <c r="S14" s="73"/>
      <c r="T14" s="74"/>
    </row>
    <row r="15" spans="1:20" ht="13.5" customHeight="1">
      <c r="A15" s="75"/>
      <c r="B15" s="76" t="s">
        <v>217</v>
      </c>
      <c r="C15" s="77">
        <v>0</v>
      </c>
      <c r="D15" s="77">
        <v>29016.498240470886</v>
      </c>
      <c r="E15" s="78">
        <v>29016.498240470886</v>
      </c>
      <c r="F15" s="77">
        <v>426.8182919523998</v>
      </c>
      <c r="G15" s="77">
        <v>0</v>
      </c>
      <c r="H15" s="77">
        <v>32627.974734435145</v>
      </c>
      <c r="I15" s="78">
        <v>62071.29126685843</v>
      </c>
      <c r="J15" s="72"/>
      <c r="K15" s="77">
        <v>32703.201011642348</v>
      </c>
      <c r="L15" s="77">
        <v>21.61592220776449</v>
      </c>
      <c r="M15" s="77">
        <v>-96.84219941496849</v>
      </c>
      <c r="N15" s="73"/>
      <c r="O15" s="73"/>
      <c r="P15" s="73"/>
      <c r="Q15" s="73"/>
      <c r="R15" s="73"/>
      <c r="S15" s="73"/>
      <c r="T15" s="74"/>
    </row>
    <row r="16" spans="1:20" ht="13.5" customHeight="1">
      <c r="A16" s="51"/>
      <c r="B16" s="52" t="s">
        <v>218</v>
      </c>
      <c r="C16" s="53">
        <v>0</v>
      </c>
      <c r="D16" s="53">
        <v>27336.140149593353</v>
      </c>
      <c r="E16" s="54">
        <v>27336.140149593353</v>
      </c>
      <c r="F16" s="53">
        <v>426.8182919523998</v>
      </c>
      <c r="G16" s="53">
        <v>0</v>
      </c>
      <c r="H16" s="53">
        <v>31043.099233351768</v>
      </c>
      <c r="I16" s="54">
        <v>58806.05767489752</v>
      </c>
      <c r="J16" s="72"/>
      <c r="K16" s="53">
        <v>31781.065164668744</v>
      </c>
      <c r="L16" s="53">
        <v>-641.1237318945584</v>
      </c>
      <c r="M16" s="53">
        <v>-96.84219942241907</v>
      </c>
      <c r="N16" s="73"/>
      <c r="O16" s="73"/>
      <c r="P16" s="73"/>
      <c r="Q16" s="73"/>
      <c r="R16" s="73"/>
      <c r="S16" s="73"/>
      <c r="T16" s="74"/>
    </row>
    <row r="17" spans="1:20" ht="13.5" customHeight="1">
      <c r="A17" s="75"/>
      <c r="B17" s="76" t="s">
        <v>131</v>
      </c>
      <c r="C17" s="77">
        <v>0</v>
      </c>
      <c r="D17" s="77">
        <v>30246.79390478134</v>
      </c>
      <c r="E17" s="78">
        <v>30246.79390478134</v>
      </c>
      <c r="F17" s="77">
        <v>426.8182919523998</v>
      </c>
      <c r="G17" s="77">
        <v>0</v>
      </c>
      <c r="H17" s="77">
        <v>29990.658524864848</v>
      </c>
      <c r="I17" s="78">
        <v>60664.27072159859</v>
      </c>
      <c r="J17" s="72"/>
      <c r="K17" s="77">
        <v>30769.297437269346</v>
      </c>
      <c r="L17" s="77">
        <v>-681.7967129783535</v>
      </c>
      <c r="M17" s="77">
        <v>-96.84219942614436</v>
      </c>
      <c r="N17" s="73"/>
      <c r="O17" s="73"/>
      <c r="P17" s="73"/>
      <c r="Q17" s="73"/>
      <c r="R17" s="73"/>
      <c r="S17" s="73"/>
      <c r="T17" s="74"/>
    </row>
    <row r="18" spans="1:20" ht="13.5" customHeight="1">
      <c r="A18" s="51"/>
      <c r="B18" s="52" t="s">
        <v>219</v>
      </c>
      <c r="C18" s="53">
        <v>0</v>
      </c>
      <c r="D18" s="53">
        <v>26675.95630955696</v>
      </c>
      <c r="E18" s="54">
        <v>26675.95630955696</v>
      </c>
      <c r="F18" s="53">
        <v>426.8182919523998</v>
      </c>
      <c r="G18" s="53">
        <v>0</v>
      </c>
      <c r="H18" s="53">
        <v>30595.363972225463</v>
      </c>
      <c r="I18" s="54">
        <v>57698.138573734825</v>
      </c>
      <c r="J18" s="72"/>
      <c r="K18" s="53">
        <v>31377.81553685733</v>
      </c>
      <c r="L18" s="53">
        <v>-685.6093652094503</v>
      </c>
      <c r="M18" s="53">
        <v>-96.84219942241907</v>
      </c>
      <c r="N18" s="73"/>
      <c r="O18" s="73"/>
      <c r="P18" s="73"/>
      <c r="Q18" s="73"/>
      <c r="R18" s="73"/>
      <c r="S18" s="73"/>
      <c r="T18" s="74"/>
    </row>
    <row r="19" spans="1:20" ht="13.5" customHeight="1">
      <c r="A19" s="75"/>
      <c r="B19" s="76" t="s">
        <v>220</v>
      </c>
      <c r="C19" s="77">
        <v>0</v>
      </c>
      <c r="D19" s="77">
        <v>28686.386089086533</v>
      </c>
      <c r="E19" s="78">
        <v>28686.386089086533</v>
      </c>
      <c r="F19" s="77">
        <v>426.8182919523998</v>
      </c>
      <c r="G19" s="77">
        <v>0</v>
      </c>
      <c r="H19" s="77">
        <v>30658.651570285292</v>
      </c>
      <c r="I19" s="78">
        <v>59771.85595132422</v>
      </c>
      <c r="J19" s="72"/>
      <c r="K19" s="77">
        <v>31398.96106485485</v>
      </c>
      <c r="L19" s="77">
        <v>-643.4672951434133</v>
      </c>
      <c r="M19" s="77">
        <v>-96.84219942614436</v>
      </c>
      <c r="N19" s="73"/>
      <c r="O19" s="73"/>
      <c r="P19" s="73"/>
      <c r="Q19" s="73"/>
      <c r="R19" s="73"/>
      <c r="S19" s="73"/>
      <c r="T19" s="74"/>
    </row>
    <row r="20" spans="1:20" ht="13.5" customHeight="1">
      <c r="A20" s="51"/>
      <c r="B20" s="52" t="s">
        <v>221</v>
      </c>
      <c r="C20" s="53">
        <v>0</v>
      </c>
      <c r="D20" s="53">
        <v>29316.584976673126</v>
      </c>
      <c r="E20" s="54">
        <v>29316.584976673126</v>
      </c>
      <c r="F20" s="53">
        <v>426.8182919523998</v>
      </c>
      <c r="G20" s="53">
        <v>0</v>
      </c>
      <c r="H20" s="53">
        <v>29833.97295692405</v>
      </c>
      <c r="I20" s="54">
        <v>59577.37622554958</v>
      </c>
      <c r="J20" s="72"/>
      <c r="K20" s="53">
        <v>30759.800482011764</v>
      </c>
      <c r="L20" s="53">
        <v>-828.9853256615673</v>
      </c>
      <c r="M20" s="53">
        <v>-96.84219942614436</v>
      </c>
      <c r="N20" s="73"/>
      <c r="O20" s="73"/>
      <c r="P20" s="73"/>
      <c r="Q20" s="73"/>
      <c r="R20" s="73"/>
      <c r="S20" s="73"/>
      <c r="T20" s="74"/>
    </row>
    <row r="21" spans="1:20" ht="13.5" customHeight="1">
      <c r="A21" s="75"/>
      <c r="B21" s="76" t="s">
        <v>222</v>
      </c>
      <c r="C21" s="77">
        <v>0</v>
      </c>
      <c r="D21" s="77">
        <v>24125.386803865433</v>
      </c>
      <c r="E21" s="78">
        <v>24125.386803865433</v>
      </c>
      <c r="F21" s="77">
        <v>426.8182919523998</v>
      </c>
      <c r="G21" s="77">
        <v>0</v>
      </c>
      <c r="H21" s="77">
        <v>31074.937644286645</v>
      </c>
      <c r="I21" s="78">
        <v>55627.14274010448</v>
      </c>
      <c r="J21" s="72"/>
      <c r="K21" s="77">
        <v>32124.40342025672</v>
      </c>
      <c r="L21" s="77">
        <v>-952.6235765476569</v>
      </c>
      <c r="M21" s="77">
        <v>-96.84219942241907</v>
      </c>
      <c r="N21" s="73"/>
      <c r="O21" s="73"/>
      <c r="P21" s="73"/>
      <c r="Q21" s="73"/>
      <c r="R21" s="73"/>
      <c r="S21" s="73"/>
      <c r="T21" s="74"/>
    </row>
    <row r="22" spans="1:20" ht="13.5" customHeight="1">
      <c r="A22" s="51"/>
      <c r="B22" s="52" t="s">
        <v>223</v>
      </c>
      <c r="C22" s="53">
        <v>0</v>
      </c>
      <c r="D22" s="53">
        <v>26735.969699382782</v>
      </c>
      <c r="E22" s="54">
        <v>26735.969699382782</v>
      </c>
      <c r="F22" s="53">
        <v>426.8182919523998</v>
      </c>
      <c r="G22" s="53">
        <v>784</v>
      </c>
      <c r="H22" s="53">
        <v>32733.733090696223</v>
      </c>
      <c r="I22" s="54">
        <v>60680.52108203141</v>
      </c>
      <c r="J22" s="72"/>
      <c r="K22" s="53">
        <v>33595.69514576565</v>
      </c>
      <c r="L22" s="53">
        <v>-765.1198556451399</v>
      </c>
      <c r="M22" s="53">
        <v>-96.84219942428172</v>
      </c>
      <c r="N22" s="73"/>
      <c r="O22" s="73"/>
      <c r="P22" s="73"/>
      <c r="Q22" s="73"/>
      <c r="R22" s="73"/>
      <c r="S22" s="73"/>
      <c r="T22" s="74"/>
    </row>
    <row r="23" spans="1:20" ht="13.5" customHeight="1">
      <c r="A23" s="75"/>
      <c r="B23" s="76" t="s">
        <v>224</v>
      </c>
      <c r="C23" s="77">
        <v>0</v>
      </c>
      <c r="D23" s="77">
        <v>25595.749208688736</v>
      </c>
      <c r="E23" s="78">
        <v>25595.749208688736</v>
      </c>
      <c r="F23" s="77">
        <v>426.8182919523998</v>
      </c>
      <c r="G23" s="77">
        <v>242</v>
      </c>
      <c r="H23" s="77">
        <v>32454.0884017047</v>
      </c>
      <c r="I23" s="78">
        <v>58718.65590234584</v>
      </c>
      <c r="J23" s="72"/>
      <c r="K23" s="77">
        <v>33523.60200859661</v>
      </c>
      <c r="L23" s="77">
        <v>-972.671407469489</v>
      </c>
      <c r="M23" s="77">
        <v>-96.84219942241907</v>
      </c>
      <c r="N23" s="73"/>
      <c r="O23" s="73"/>
      <c r="P23" s="73"/>
      <c r="Q23" s="73"/>
      <c r="R23" s="73"/>
      <c r="S23" s="73"/>
      <c r="T23" s="74"/>
    </row>
    <row r="24" spans="1:20" ht="13.5" customHeight="1">
      <c r="A24" s="51"/>
      <c r="B24" s="52" t="s">
        <v>225</v>
      </c>
      <c r="C24" s="53">
        <v>0</v>
      </c>
      <c r="D24" s="53">
        <v>25895.799357295036</v>
      </c>
      <c r="E24" s="54">
        <v>25895.799357295036</v>
      </c>
      <c r="F24" s="53">
        <v>426.8182919523998</v>
      </c>
      <c r="G24" s="53">
        <v>652</v>
      </c>
      <c r="H24" s="53">
        <v>35174.07849139405</v>
      </c>
      <c r="I24" s="54">
        <v>62148.69614064149</v>
      </c>
      <c r="J24" s="72"/>
      <c r="K24" s="53">
        <v>36124.148513188935</v>
      </c>
      <c r="L24" s="53">
        <v>-853.2278223724635</v>
      </c>
      <c r="M24" s="53">
        <v>-96.84219942241907</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3.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E27" sqref="E27"/>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189</v>
      </c>
      <c r="B1" s="55" t="s">
        <v>230</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0</v>
      </c>
      <c r="D4" s="53">
        <v>28536.352697849274</v>
      </c>
      <c r="E4" s="54">
        <v>28536.352697849274</v>
      </c>
      <c r="F4" s="53">
        <v>426.8475515075054</v>
      </c>
      <c r="G4" s="53">
        <v>0</v>
      </c>
      <c r="H4" s="53">
        <v>2157.3603093321835</v>
      </c>
      <c r="I4" s="54">
        <v>31120.56055868896</v>
      </c>
      <c r="J4" s="72"/>
      <c r="K4" s="53">
        <v>-11100.545202683983</v>
      </c>
      <c r="L4" s="53">
        <v>1481.9828588179246</v>
      </c>
      <c r="M4" s="53">
        <v>11775.922653198242</v>
      </c>
      <c r="N4" s="73"/>
      <c r="O4" s="73"/>
      <c r="P4" s="73"/>
      <c r="Q4" s="73"/>
      <c r="R4" s="73"/>
      <c r="S4" s="73"/>
      <c r="T4" s="74"/>
    </row>
    <row r="5" spans="1:20" ht="13.5" customHeight="1">
      <c r="A5" s="75"/>
      <c r="B5" s="76" t="s">
        <v>23</v>
      </c>
      <c r="C5" s="77">
        <v>0</v>
      </c>
      <c r="D5" s="77">
        <v>29826.679682016373</v>
      </c>
      <c r="E5" s="78">
        <v>29826.679682016373</v>
      </c>
      <c r="F5" s="77">
        <v>426.8475515075054</v>
      </c>
      <c r="G5" s="77">
        <v>0</v>
      </c>
      <c r="H5" s="77">
        <v>-4419.511129043574</v>
      </c>
      <c r="I5" s="78">
        <v>25834.016104480303</v>
      </c>
      <c r="J5" s="72"/>
      <c r="K5" s="77">
        <v>-15894.594661408259</v>
      </c>
      <c r="L5" s="77">
        <v>-536.5960159584702</v>
      </c>
      <c r="M5" s="77">
        <v>12011.679548323154</v>
      </c>
      <c r="N5" s="73"/>
      <c r="O5" s="73"/>
      <c r="P5" s="73"/>
      <c r="Q5" s="73"/>
      <c r="R5" s="73"/>
      <c r="S5" s="73"/>
      <c r="T5" s="74"/>
    </row>
    <row r="6" spans="1:20" ht="13.5" customHeight="1">
      <c r="A6" s="51"/>
      <c r="B6" s="52" t="s">
        <v>210</v>
      </c>
      <c r="C6" s="53">
        <v>0</v>
      </c>
      <c r="D6" s="53">
        <v>27636.152274608612</v>
      </c>
      <c r="E6" s="54">
        <v>27636.152274608612</v>
      </c>
      <c r="F6" s="53">
        <v>426.8475515075054</v>
      </c>
      <c r="G6" s="53">
        <v>0</v>
      </c>
      <c r="H6" s="53">
        <v>-14883.910713177793</v>
      </c>
      <c r="I6" s="54">
        <v>13179.089112938324</v>
      </c>
      <c r="J6" s="72"/>
      <c r="K6" s="53">
        <v>-14144.555640779701</v>
      </c>
      <c r="L6" s="53">
        <v>-642.5128729756724</v>
      </c>
      <c r="M6" s="53">
        <v>-96.84219942241907</v>
      </c>
      <c r="N6" s="73"/>
      <c r="O6" s="73"/>
      <c r="P6" s="73"/>
      <c r="Q6" s="73"/>
      <c r="R6" s="73"/>
      <c r="S6" s="73"/>
      <c r="T6" s="74"/>
    </row>
    <row r="7" spans="1:20" ht="13.5" customHeight="1">
      <c r="A7" s="75"/>
      <c r="B7" s="76" t="s">
        <v>211</v>
      </c>
      <c r="C7" s="77">
        <v>0</v>
      </c>
      <c r="D7" s="77">
        <v>30456.861419677734</v>
      </c>
      <c r="E7" s="78">
        <v>30456.861419677734</v>
      </c>
      <c r="F7" s="77">
        <v>426.8475515075054</v>
      </c>
      <c r="G7" s="77">
        <v>0</v>
      </c>
      <c r="H7" s="77">
        <v>-15991.687212223515</v>
      </c>
      <c r="I7" s="78">
        <v>14892.021758961724</v>
      </c>
      <c r="J7" s="72"/>
      <c r="K7" s="77">
        <v>-15189.115964479735</v>
      </c>
      <c r="L7" s="77">
        <v>-705.72904831391</v>
      </c>
      <c r="M7" s="77">
        <v>-96.84219942986965</v>
      </c>
      <c r="N7" s="73"/>
      <c r="O7" s="73"/>
      <c r="P7" s="73"/>
      <c r="Q7" s="73"/>
      <c r="R7" s="73"/>
      <c r="S7" s="73"/>
      <c r="T7" s="74"/>
    </row>
    <row r="8" spans="1:20" ht="13.5" customHeight="1">
      <c r="A8" s="51"/>
      <c r="B8" s="52" t="s">
        <v>42</v>
      </c>
      <c r="C8" s="53">
        <v>0</v>
      </c>
      <c r="D8" s="53">
        <v>29826.63991355896</v>
      </c>
      <c r="E8" s="54">
        <v>29826.63991355896</v>
      </c>
      <c r="F8" s="53">
        <v>426.8475515075054</v>
      </c>
      <c r="G8" s="53">
        <v>0</v>
      </c>
      <c r="H8" s="53">
        <v>-15125.732968736273</v>
      </c>
      <c r="I8" s="54">
        <v>15127.754496330192</v>
      </c>
      <c r="J8" s="72"/>
      <c r="K8" s="53">
        <v>-14235.65239744665</v>
      </c>
      <c r="L8" s="53">
        <v>-793.2383718672027</v>
      </c>
      <c r="M8" s="53">
        <v>-96.84219942241907</v>
      </c>
      <c r="N8" s="73"/>
      <c r="O8" s="73"/>
      <c r="P8" s="73"/>
      <c r="Q8" s="73"/>
      <c r="R8" s="73"/>
      <c r="S8" s="73"/>
      <c r="T8" s="74"/>
    </row>
    <row r="9" spans="1:20" ht="13.5" customHeight="1">
      <c r="A9" s="75"/>
      <c r="B9" s="76" t="s">
        <v>212</v>
      </c>
      <c r="C9" s="77">
        <v>0</v>
      </c>
      <c r="D9" s="77">
        <v>27936.293564796448</v>
      </c>
      <c r="E9" s="78">
        <v>27936.293564796448</v>
      </c>
      <c r="F9" s="77">
        <v>426.8475515075054</v>
      </c>
      <c r="G9" s="77">
        <v>230</v>
      </c>
      <c r="H9" s="77">
        <v>-14993.888188538942</v>
      </c>
      <c r="I9" s="78">
        <v>13599.25292776501</v>
      </c>
      <c r="J9" s="72"/>
      <c r="K9" s="77">
        <v>-14038.772689430885</v>
      </c>
      <c r="L9" s="77">
        <v>-858.2732996856367</v>
      </c>
      <c r="M9" s="77">
        <v>-96.84219942241907</v>
      </c>
      <c r="N9" s="73"/>
      <c r="O9" s="73"/>
      <c r="P9" s="73"/>
      <c r="Q9" s="73"/>
      <c r="R9" s="73"/>
      <c r="S9" s="73"/>
      <c r="T9" s="74"/>
    </row>
    <row r="10" spans="1:20" ht="13.5" customHeight="1">
      <c r="A10" s="51"/>
      <c r="B10" s="52" t="s">
        <v>57</v>
      </c>
      <c r="C10" s="53">
        <v>0</v>
      </c>
      <c r="D10" s="53">
        <v>26165.877274513245</v>
      </c>
      <c r="E10" s="54">
        <v>26165.877274513245</v>
      </c>
      <c r="F10" s="53">
        <v>426.8475515075054</v>
      </c>
      <c r="G10" s="53">
        <v>0</v>
      </c>
      <c r="H10" s="53">
        <v>-14668.472949127225</v>
      </c>
      <c r="I10" s="54">
        <v>11924.251876893524</v>
      </c>
      <c r="J10" s="72"/>
      <c r="K10" s="53">
        <v>-13800.389776270038</v>
      </c>
      <c r="L10" s="53">
        <v>-771.2409734347682</v>
      </c>
      <c r="M10" s="53">
        <v>-96.84219942241907</v>
      </c>
      <c r="N10" s="73"/>
      <c r="O10" s="73"/>
      <c r="P10" s="73"/>
      <c r="Q10" s="73"/>
      <c r="R10" s="73"/>
      <c r="S10" s="73"/>
      <c r="T10" s="74"/>
    </row>
    <row r="11" spans="1:20" ht="13.5" customHeight="1">
      <c r="A11" s="75"/>
      <c r="B11" s="76" t="s">
        <v>213</v>
      </c>
      <c r="C11" s="77">
        <v>0</v>
      </c>
      <c r="D11" s="77">
        <v>28446.408477962017</v>
      </c>
      <c r="E11" s="78">
        <v>28446.408477962017</v>
      </c>
      <c r="F11" s="77">
        <v>426.8475515075054</v>
      </c>
      <c r="G11" s="77">
        <v>1426</v>
      </c>
      <c r="H11" s="77">
        <v>-15521.755752861362</v>
      </c>
      <c r="I11" s="78">
        <v>14777.50027660816</v>
      </c>
      <c r="J11" s="72"/>
      <c r="K11" s="77">
        <v>-14147.787762397504</v>
      </c>
      <c r="L11" s="77">
        <v>-1277.1257910405077</v>
      </c>
      <c r="M11" s="77">
        <v>-96.8421994233504</v>
      </c>
      <c r="N11" s="73"/>
      <c r="O11" s="73"/>
      <c r="P11" s="73"/>
      <c r="Q11" s="73"/>
      <c r="R11" s="73"/>
      <c r="S11" s="73"/>
      <c r="T11" s="74"/>
    </row>
    <row r="12" spans="1:20" ht="13.5" customHeight="1">
      <c r="A12" s="51"/>
      <c r="B12" s="52" t="s">
        <v>214</v>
      </c>
      <c r="C12" s="53">
        <v>0</v>
      </c>
      <c r="D12" s="53">
        <v>29916.71978342533</v>
      </c>
      <c r="E12" s="54">
        <v>29916.71978342533</v>
      </c>
      <c r="F12" s="53">
        <v>426.8475515075054</v>
      </c>
      <c r="G12" s="53">
        <v>501</v>
      </c>
      <c r="H12" s="53">
        <v>-14845.66671194895</v>
      </c>
      <c r="I12" s="54">
        <v>15998.900622983885</v>
      </c>
      <c r="J12" s="72"/>
      <c r="K12" s="53">
        <v>-13926.094718686092</v>
      </c>
      <c r="L12" s="53">
        <v>-822.7297938404398</v>
      </c>
      <c r="M12" s="53">
        <v>-96.84219942241907</v>
      </c>
      <c r="N12" s="73"/>
      <c r="O12" s="73"/>
      <c r="P12" s="73"/>
      <c r="Q12" s="73"/>
      <c r="R12" s="73"/>
      <c r="S12" s="73"/>
      <c r="T12" s="74"/>
    </row>
    <row r="13" spans="1:20" ht="13.5" customHeight="1">
      <c r="A13" s="75"/>
      <c r="B13" s="76" t="s">
        <v>215</v>
      </c>
      <c r="C13" s="77">
        <v>0</v>
      </c>
      <c r="D13" s="77">
        <v>28146.303387641907</v>
      </c>
      <c r="E13" s="78">
        <v>28146.303387641907</v>
      </c>
      <c r="F13" s="77">
        <v>426.8475515075054</v>
      </c>
      <c r="G13" s="77">
        <v>0</v>
      </c>
      <c r="H13" s="77">
        <v>-15903.832049420573</v>
      </c>
      <c r="I13" s="78">
        <v>12669.318889728838</v>
      </c>
      <c r="J13" s="72"/>
      <c r="K13" s="77">
        <v>-15813.93404409441</v>
      </c>
      <c r="L13" s="77">
        <v>6.944194088806346</v>
      </c>
      <c r="M13" s="77">
        <v>-96.84219941496849</v>
      </c>
      <c r="N13" s="73"/>
      <c r="O13" s="73"/>
      <c r="P13" s="73"/>
      <c r="Q13" s="73"/>
      <c r="R13" s="73"/>
      <c r="S13" s="73"/>
      <c r="T13" s="74"/>
    </row>
    <row r="14" spans="1:20" ht="13.5" customHeight="1">
      <c r="A14" s="51"/>
      <c r="B14" s="52" t="s">
        <v>216</v>
      </c>
      <c r="C14" s="53">
        <v>0</v>
      </c>
      <c r="D14" s="53">
        <v>29406.546391010284</v>
      </c>
      <c r="E14" s="54">
        <v>29406.546391010284</v>
      </c>
      <c r="F14" s="53">
        <v>426.8475515075054</v>
      </c>
      <c r="G14" s="53">
        <v>0</v>
      </c>
      <c r="H14" s="53">
        <v>-5715.9630116398475</v>
      </c>
      <c r="I14" s="54">
        <v>24117.43093087794</v>
      </c>
      <c r="J14" s="72"/>
      <c r="K14" s="53">
        <v>-16349.29163467159</v>
      </c>
      <c r="L14" s="53">
        <v>-600.7820704770169</v>
      </c>
      <c r="M14" s="53">
        <v>11234.11069350876</v>
      </c>
      <c r="N14" s="73"/>
      <c r="O14" s="73"/>
      <c r="P14" s="73"/>
      <c r="Q14" s="73"/>
      <c r="R14" s="73"/>
      <c r="S14" s="73"/>
      <c r="T14" s="74"/>
    </row>
    <row r="15" spans="1:20" ht="13.5" customHeight="1">
      <c r="A15" s="75"/>
      <c r="B15" s="76" t="s">
        <v>217</v>
      </c>
      <c r="C15" s="77">
        <v>0</v>
      </c>
      <c r="D15" s="77">
        <v>29016.498240470886</v>
      </c>
      <c r="E15" s="78">
        <v>29016.498240470886</v>
      </c>
      <c r="F15" s="77">
        <v>426.8475515075054</v>
      </c>
      <c r="G15" s="77">
        <v>0</v>
      </c>
      <c r="H15" s="77">
        <v>-15974.607940882117</v>
      </c>
      <c r="I15" s="78">
        <v>13468.737851096274</v>
      </c>
      <c r="J15" s="72"/>
      <c r="K15" s="77">
        <v>-15899.381663674912</v>
      </c>
      <c r="L15" s="77">
        <v>21.61592220776449</v>
      </c>
      <c r="M15" s="77">
        <v>-96.84219941496849</v>
      </c>
      <c r="N15" s="73"/>
      <c r="O15" s="73"/>
      <c r="P15" s="73"/>
      <c r="Q15" s="73"/>
      <c r="R15" s="73"/>
      <c r="S15" s="73"/>
      <c r="T15" s="74"/>
    </row>
    <row r="16" spans="1:20" ht="13.5" customHeight="1">
      <c r="A16" s="51"/>
      <c r="B16" s="52" t="s">
        <v>218</v>
      </c>
      <c r="C16" s="53">
        <v>0</v>
      </c>
      <c r="D16" s="53">
        <v>27336.140149593353</v>
      </c>
      <c r="E16" s="54">
        <v>27336.140149593353</v>
      </c>
      <c r="F16" s="53">
        <v>426.8475515075054</v>
      </c>
      <c r="G16" s="53">
        <v>0</v>
      </c>
      <c r="H16" s="53">
        <v>-14957.912735649057</v>
      </c>
      <c r="I16" s="54">
        <v>12805.0749654518</v>
      </c>
      <c r="J16" s="72"/>
      <c r="K16" s="53">
        <v>-14219.94680433208</v>
      </c>
      <c r="L16" s="53">
        <v>-641.1237318945584</v>
      </c>
      <c r="M16" s="53">
        <v>-96.84219942241907</v>
      </c>
      <c r="N16" s="73"/>
      <c r="O16" s="73"/>
      <c r="P16" s="73"/>
      <c r="Q16" s="73"/>
      <c r="R16" s="73"/>
      <c r="S16" s="73"/>
      <c r="T16" s="74"/>
    </row>
    <row r="17" spans="1:20" ht="13.5" customHeight="1">
      <c r="A17" s="75"/>
      <c r="B17" s="76" t="s">
        <v>131</v>
      </c>
      <c r="C17" s="77">
        <v>0</v>
      </c>
      <c r="D17" s="77">
        <v>30246.79390478134</v>
      </c>
      <c r="E17" s="78">
        <v>30246.79390478134</v>
      </c>
      <c r="F17" s="77">
        <v>426.8475515075054</v>
      </c>
      <c r="G17" s="77">
        <v>0</v>
      </c>
      <c r="H17" s="77">
        <v>-15007.054913064509</v>
      </c>
      <c r="I17" s="78">
        <v>15666.586543224337</v>
      </c>
      <c r="J17" s="72"/>
      <c r="K17" s="77">
        <v>-14228.41600066001</v>
      </c>
      <c r="L17" s="77">
        <v>-681.7967129783535</v>
      </c>
      <c r="M17" s="77">
        <v>-96.84219942614436</v>
      </c>
      <c r="N17" s="73"/>
      <c r="O17" s="73"/>
      <c r="P17" s="73"/>
      <c r="Q17" s="73"/>
      <c r="R17" s="73"/>
      <c r="S17" s="73"/>
      <c r="T17" s="74"/>
    </row>
    <row r="18" spans="1:20" ht="13.5" customHeight="1">
      <c r="A18" s="51"/>
      <c r="B18" s="52" t="s">
        <v>219</v>
      </c>
      <c r="C18" s="53">
        <v>0</v>
      </c>
      <c r="D18" s="53">
        <v>26675.95630955696</v>
      </c>
      <c r="E18" s="54">
        <v>26675.95630955696</v>
      </c>
      <c r="F18" s="53">
        <v>426.8475515075054</v>
      </c>
      <c r="G18" s="53">
        <v>0</v>
      </c>
      <c r="H18" s="53">
        <v>-15668.887889996226</v>
      </c>
      <c r="I18" s="54">
        <v>11433.91597106824</v>
      </c>
      <c r="J18" s="72"/>
      <c r="K18" s="53">
        <v>-14886.436325364357</v>
      </c>
      <c r="L18" s="53">
        <v>-685.6093652094503</v>
      </c>
      <c r="M18" s="53">
        <v>-96.84219942241907</v>
      </c>
      <c r="N18" s="73"/>
      <c r="O18" s="73"/>
      <c r="P18" s="73"/>
      <c r="Q18" s="73"/>
      <c r="R18" s="73"/>
      <c r="S18" s="73"/>
      <c r="T18" s="74"/>
    </row>
    <row r="19" spans="1:20" ht="13.5" customHeight="1">
      <c r="A19" s="75"/>
      <c r="B19" s="76" t="s">
        <v>220</v>
      </c>
      <c r="C19" s="77">
        <v>0</v>
      </c>
      <c r="D19" s="77">
        <v>28686.386089086533</v>
      </c>
      <c r="E19" s="78">
        <v>28686.386089086533</v>
      </c>
      <c r="F19" s="77">
        <v>426.8475515075054</v>
      </c>
      <c r="G19" s="77">
        <v>0</v>
      </c>
      <c r="H19" s="77">
        <v>-14129.873212093209</v>
      </c>
      <c r="I19" s="78">
        <v>14983.360428500828</v>
      </c>
      <c r="J19" s="72"/>
      <c r="K19" s="77">
        <v>-13389.563717523652</v>
      </c>
      <c r="L19" s="77">
        <v>-643.4672951434133</v>
      </c>
      <c r="M19" s="77">
        <v>-96.84219942614436</v>
      </c>
      <c r="N19" s="73"/>
      <c r="O19" s="73"/>
      <c r="P19" s="73"/>
      <c r="Q19" s="73"/>
      <c r="R19" s="73"/>
      <c r="S19" s="73"/>
      <c r="T19" s="74"/>
    </row>
    <row r="20" spans="1:20" ht="13.5" customHeight="1">
      <c r="A20" s="51"/>
      <c r="B20" s="52" t="s">
        <v>221</v>
      </c>
      <c r="C20" s="53">
        <v>0</v>
      </c>
      <c r="D20" s="53">
        <v>29316.584976673126</v>
      </c>
      <c r="E20" s="54">
        <v>29316.584976673126</v>
      </c>
      <c r="F20" s="53">
        <v>426.8475515075054</v>
      </c>
      <c r="G20" s="53">
        <v>0</v>
      </c>
      <c r="H20" s="53">
        <v>-14582.75315628734</v>
      </c>
      <c r="I20" s="54">
        <v>15160.679371893291</v>
      </c>
      <c r="J20" s="72"/>
      <c r="K20" s="53">
        <v>-13656.925631199627</v>
      </c>
      <c r="L20" s="53">
        <v>-828.9853256615673</v>
      </c>
      <c r="M20" s="53">
        <v>-96.84219942614436</v>
      </c>
      <c r="N20" s="73"/>
      <c r="O20" s="73"/>
      <c r="P20" s="73"/>
      <c r="Q20" s="73"/>
      <c r="R20" s="73"/>
      <c r="S20" s="73"/>
      <c r="T20" s="74"/>
    </row>
    <row r="21" spans="1:20" ht="13.5" customHeight="1">
      <c r="A21" s="75"/>
      <c r="B21" s="76" t="s">
        <v>222</v>
      </c>
      <c r="C21" s="77">
        <v>0</v>
      </c>
      <c r="D21" s="77">
        <v>24125.386803865433</v>
      </c>
      <c r="E21" s="78">
        <v>24125.386803865433</v>
      </c>
      <c r="F21" s="77">
        <v>426.8475515075054</v>
      </c>
      <c r="G21" s="77">
        <v>0</v>
      </c>
      <c r="H21" s="77">
        <v>-14944.148472110084</v>
      </c>
      <c r="I21" s="78">
        <v>9608.085883262853</v>
      </c>
      <c r="J21" s="72"/>
      <c r="K21" s="77">
        <v>-13894.682696140007</v>
      </c>
      <c r="L21" s="77">
        <v>-952.6235765476569</v>
      </c>
      <c r="M21" s="77">
        <v>-96.84219942241907</v>
      </c>
      <c r="N21" s="73"/>
      <c r="O21" s="73"/>
      <c r="P21" s="73"/>
      <c r="Q21" s="73"/>
      <c r="R21" s="73"/>
      <c r="S21" s="73"/>
      <c r="T21" s="74"/>
    </row>
    <row r="22" spans="1:20" ht="13.5" customHeight="1">
      <c r="A22" s="51"/>
      <c r="B22" s="52" t="s">
        <v>223</v>
      </c>
      <c r="C22" s="53">
        <v>0</v>
      </c>
      <c r="D22" s="53">
        <v>26735.969699382782</v>
      </c>
      <c r="E22" s="54">
        <v>26735.969699382782</v>
      </c>
      <c r="F22" s="53">
        <v>426.8475515075054</v>
      </c>
      <c r="G22" s="53">
        <v>784</v>
      </c>
      <c r="H22" s="53">
        <v>-14491.054799768779</v>
      </c>
      <c r="I22" s="54">
        <v>13455.762451121507</v>
      </c>
      <c r="J22" s="72"/>
      <c r="K22" s="53">
        <v>-13629.092744699357</v>
      </c>
      <c r="L22" s="53">
        <v>-765.1198556451399</v>
      </c>
      <c r="M22" s="53">
        <v>-96.84219942428172</v>
      </c>
      <c r="N22" s="73"/>
      <c r="O22" s="73"/>
      <c r="P22" s="73"/>
      <c r="Q22" s="73"/>
      <c r="R22" s="73"/>
      <c r="S22" s="73"/>
      <c r="T22" s="74"/>
    </row>
    <row r="23" spans="1:20" ht="13.5" customHeight="1">
      <c r="A23" s="75"/>
      <c r="B23" s="76" t="s">
        <v>224</v>
      </c>
      <c r="C23" s="77">
        <v>0</v>
      </c>
      <c r="D23" s="77">
        <v>25595.749208688736</v>
      </c>
      <c r="E23" s="78">
        <v>25595.749208688736</v>
      </c>
      <c r="F23" s="77">
        <v>426.8475515075054</v>
      </c>
      <c r="G23" s="77">
        <v>242</v>
      </c>
      <c r="H23" s="77">
        <v>-14955.977728009799</v>
      </c>
      <c r="I23" s="78">
        <v>11308.619032186441</v>
      </c>
      <c r="J23" s="72"/>
      <c r="K23" s="77">
        <v>-13886.464121117891</v>
      </c>
      <c r="L23" s="77">
        <v>-972.671407469489</v>
      </c>
      <c r="M23" s="77">
        <v>-96.84219942241907</v>
      </c>
      <c r="N23" s="73"/>
      <c r="O23" s="73"/>
      <c r="P23" s="73"/>
      <c r="Q23" s="73"/>
      <c r="R23" s="73"/>
      <c r="S23" s="73"/>
      <c r="T23" s="74"/>
    </row>
    <row r="24" spans="1:20" ht="13.5" customHeight="1">
      <c r="A24" s="51"/>
      <c r="B24" s="52" t="s">
        <v>225</v>
      </c>
      <c r="C24" s="53">
        <v>0</v>
      </c>
      <c r="D24" s="53">
        <v>25895.799357295036</v>
      </c>
      <c r="E24" s="54">
        <v>25895.799357295036</v>
      </c>
      <c r="F24" s="53">
        <v>426.8475515075054</v>
      </c>
      <c r="G24" s="53">
        <v>652</v>
      </c>
      <c r="H24" s="53">
        <v>-15319.946642822533</v>
      </c>
      <c r="I24" s="54">
        <v>11654.700265980007</v>
      </c>
      <c r="J24" s="72"/>
      <c r="K24" s="53">
        <v>-14369.87662102765</v>
      </c>
      <c r="L24" s="53">
        <v>-853.2278223724635</v>
      </c>
      <c r="M24" s="53">
        <v>-96.84219942241907</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4.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L26" sqref="L26"/>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190</v>
      </c>
      <c r="B1" s="55" t="s">
        <v>231</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0</v>
      </c>
      <c r="D4" s="53">
        <v>28536.352697849274</v>
      </c>
      <c r="E4" s="54">
        <v>28536.352697849274</v>
      </c>
      <c r="F4" s="53">
        <v>425.86847864783124</v>
      </c>
      <c r="G4" s="53">
        <v>0</v>
      </c>
      <c r="H4" s="53">
        <v>-1516.972072556904</v>
      </c>
      <c r="I4" s="54">
        <v>27445.2491039402</v>
      </c>
      <c r="J4" s="72"/>
      <c r="K4" s="53">
        <v>-14774.87758457307</v>
      </c>
      <c r="L4" s="53">
        <v>1481.9828588179246</v>
      </c>
      <c r="M4" s="53">
        <v>11775.922653198242</v>
      </c>
      <c r="N4" s="73"/>
      <c r="O4" s="73"/>
      <c r="P4" s="73"/>
      <c r="Q4" s="73"/>
      <c r="R4" s="73"/>
      <c r="S4" s="73"/>
      <c r="T4" s="74"/>
    </row>
    <row r="5" spans="1:20" ht="13.5" customHeight="1">
      <c r="A5" s="75"/>
      <c r="B5" s="76" t="s">
        <v>23</v>
      </c>
      <c r="C5" s="77">
        <v>0</v>
      </c>
      <c r="D5" s="77">
        <v>29826.679682016373</v>
      </c>
      <c r="E5" s="78">
        <v>29826.679682016373</v>
      </c>
      <c r="F5" s="77">
        <v>425.86847864783124</v>
      </c>
      <c r="G5" s="77">
        <v>0</v>
      </c>
      <c r="H5" s="77">
        <v>-9736.907855125064</v>
      </c>
      <c r="I5" s="78">
        <v>20515.64030553914</v>
      </c>
      <c r="J5" s="72"/>
      <c r="K5" s="77">
        <v>-21211.991387489747</v>
      </c>
      <c r="L5" s="77">
        <v>-536.5960159584702</v>
      </c>
      <c r="M5" s="77">
        <v>12011.679548323154</v>
      </c>
      <c r="N5" s="73"/>
      <c r="O5" s="73"/>
      <c r="P5" s="73"/>
      <c r="Q5" s="73"/>
      <c r="R5" s="73"/>
      <c r="S5" s="73"/>
      <c r="T5" s="74"/>
    </row>
    <row r="6" spans="1:20" ht="13.5" customHeight="1">
      <c r="A6" s="51"/>
      <c r="B6" s="52" t="s">
        <v>210</v>
      </c>
      <c r="C6" s="53">
        <v>0</v>
      </c>
      <c r="D6" s="53">
        <v>27636.152274608612</v>
      </c>
      <c r="E6" s="54">
        <v>27636.152274608612</v>
      </c>
      <c r="F6" s="53">
        <v>425.86847864783124</v>
      </c>
      <c r="G6" s="53">
        <v>0</v>
      </c>
      <c r="H6" s="53">
        <v>-20282.636662808145</v>
      </c>
      <c r="I6" s="54">
        <v>7779.384090448297</v>
      </c>
      <c r="J6" s="72"/>
      <c r="K6" s="53">
        <v>-19543.281590410053</v>
      </c>
      <c r="L6" s="53">
        <v>-642.5128729756724</v>
      </c>
      <c r="M6" s="53">
        <v>-96.84219942241907</v>
      </c>
      <c r="N6" s="73"/>
      <c r="O6" s="73"/>
      <c r="P6" s="73"/>
      <c r="Q6" s="73"/>
      <c r="R6" s="73"/>
      <c r="S6" s="73"/>
      <c r="T6" s="74"/>
    </row>
    <row r="7" spans="1:20" ht="13.5" customHeight="1">
      <c r="A7" s="75"/>
      <c r="B7" s="76" t="s">
        <v>211</v>
      </c>
      <c r="C7" s="77">
        <v>0</v>
      </c>
      <c r="D7" s="77">
        <v>30456.861419677734</v>
      </c>
      <c r="E7" s="78">
        <v>30456.861419677734</v>
      </c>
      <c r="F7" s="77">
        <v>425.86847864783124</v>
      </c>
      <c r="G7" s="77">
        <v>0</v>
      </c>
      <c r="H7" s="77">
        <v>-20996.17739194473</v>
      </c>
      <c r="I7" s="78">
        <v>9886.552506380835</v>
      </c>
      <c r="J7" s="72"/>
      <c r="K7" s="77">
        <v>-20193.60614420095</v>
      </c>
      <c r="L7" s="77">
        <v>-705.72904831391</v>
      </c>
      <c r="M7" s="77">
        <v>-96.84219942986965</v>
      </c>
      <c r="N7" s="73"/>
      <c r="O7" s="73"/>
      <c r="P7" s="73"/>
      <c r="Q7" s="73"/>
      <c r="R7" s="73"/>
      <c r="S7" s="73"/>
      <c r="T7" s="74"/>
    </row>
    <row r="8" spans="1:20" ht="13.5" customHeight="1">
      <c r="A8" s="51"/>
      <c r="B8" s="52" t="s">
        <v>42</v>
      </c>
      <c r="C8" s="53">
        <v>0</v>
      </c>
      <c r="D8" s="53">
        <v>29826.63991355896</v>
      </c>
      <c r="E8" s="54">
        <v>29826.63991355896</v>
      </c>
      <c r="F8" s="53">
        <v>425.86847864783124</v>
      </c>
      <c r="G8" s="53">
        <v>0</v>
      </c>
      <c r="H8" s="53">
        <v>-20643.788671059498</v>
      </c>
      <c r="I8" s="54">
        <v>9608.719721147292</v>
      </c>
      <c r="J8" s="72"/>
      <c r="K8" s="53">
        <v>-19753.708099769876</v>
      </c>
      <c r="L8" s="53">
        <v>-793.2383718672027</v>
      </c>
      <c r="M8" s="53">
        <v>-96.84219942241907</v>
      </c>
      <c r="N8" s="73"/>
      <c r="O8" s="73"/>
      <c r="P8" s="73"/>
      <c r="Q8" s="73"/>
      <c r="R8" s="73"/>
      <c r="S8" s="73"/>
      <c r="T8" s="74"/>
    </row>
    <row r="9" spans="1:20" ht="13.5" customHeight="1">
      <c r="A9" s="75"/>
      <c r="B9" s="76" t="s">
        <v>212</v>
      </c>
      <c r="C9" s="77">
        <v>0</v>
      </c>
      <c r="D9" s="77">
        <v>27936.293564796448</v>
      </c>
      <c r="E9" s="78">
        <v>27936.293564796448</v>
      </c>
      <c r="F9" s="77">
        <v>425.86847864783124</v>
      </c>
      <c r="G9" s="77">
        <v>230</v>
      </c>
      <c r="H9" s="77">
        <v>-20586.480068849556</v>
      </c>
      <c r="I9" s="78">
        <v>8005.681974594721</v>
      </c>
      <c r="J9" s="72"/>
      <c r="K9" s="77">
        <v>-19631.3645697415</v>
      </c>
      <c r="L9" s="77">
        <v>-858.2732996856367</v>
      </c>
      <c r="M9" s="77">
        <v>-96.84219942241907</v>
      </c>
      <c r="N9" s="73"/>
      <c r="O9" s="73"/>
      <c r="P9" s="73"/>
      <c r="Q9" s="73"/>
      <c r="R9" s="73"/>
      <c r="S9" s="73"/>
      <c r="T9" s="74"/>
    </row>
    <row r="10" spans="1:20" ht="13.5" customHeight="1">
      <c r="A10" s="51"/>
      <c r="B10" s="52" t="s">
        <v>57</v>
      </c>
      <c r="C10" s="53">
        <v>0</v>
      </c>
      <c r="D10" s="53">
        <v>26165.877274513245</v>
      </c>
      <c r="E10" s="54">
        <v>26165.877274513245</v>
      </c>
      <c r="F10" s="53">
        <v>425.86847864783124</v>
      </c>
      <c r="G10" s="53">
        <v>0</v>
      </c>
      <c r="H10" s="53">
        <v>-20224.762796946976</v>
      </c>
      <c r="I10" s="54">
        <v>6366.9829562140985</v>
      </c>
      <c r="J10" s="72"/>
      <c r="K10" s="53">
        <v>-19356.67962408979</v>
      </c>
      <c r="L10" s="53">
        <v>-771.2409734347682</v>
      </c>
      <c r="M10" s="53">
        <v>-96.84219942241907</v>
      </c>
      <c r="N10" s="73"/>
      <c r="O10" s="73"/>
      <c r="P10" s="73"/>
      <c r="Q10" s="73"/>
      <c r="R10" s="73"/>
      <c r="S10" s="73"/>
      <c r="T10" s="74"/>
    </row>
    <row r="11" spans="1:20" ht="13.5" customHeight="1">
      <c r="A11" s="75"/>
      <c r="B11" s="76" t="s">
        <v>213</v>
      </c>
      <c r="C11" s="77">
        <v>0</v>
      </c>
      <c r="D11" s="77">
        <v>28446.408477962017</v>
      </c>
      <c r="E11" s="78">
        <v>28446.408477962017</v>
      </c>
      <c r="F11" s="77">
        <v>425.86847864783124</v>
      </c>
      <c r="G11" s="77">
        <v>1426</v>
      </c>
      <c r="H11" s="77">
        <v>-20554.27655300019</v>
      </c>
      <c r="I11" s="78">
        <v>9744.000403609658</v>
      </c>
      <c r="J11" s="72"/>
      <c r="K11" s="77">
        <v>-19180.30856253633</v>
      </c>
      <c r="L11" s="77">
        <v>-1277.1257910405077</v>
      </c>
      <c r="M11" s="77">
        <v>-96.8421994233504</v>
      </c>
      <c r="N11" s="73"/>
      <c r="O11" s="73"/>
      <c r="P11" s="73"/>
      <c r="Q11" s="73"/>
      <c r="R11" s="73"/>
      <c r="S11" s="73"/>
      <c r="T11" s="74"/>
    </row>
    <row r="12" spans="1:20" ht="13.5" customHeight="1">
      <c r="A12" s="51"/>
      <c r="B12" s="52" t="s">
        <v>214</v>
      </c>
      <c r="C12" s="53">
        <v>0</v>
      </c>
      <c r="D12" s="53">
        <v>29916.71978342533</v>
      </c>
      <c r="E12" s="54">
        <v>29916.71978342533</v>
      </c>
      <c r="F12" s="53">
        <v>425.86847864783124</v>
      </c>
      <c r="G12" s="53">
        <v>501</v>
      </c>
      <c r="H12" s="53">
        <v>-20563.532301588908</v>
      </c>
      <c r="I12" s="54">
        <v>10280.055960484253</v>
      </c>
      <c r="J12" s="72"/>
      <c r="K12" s="53">
        <v>-19643.960308326048</v>
      </c>
      <c r="L12" s="53">
        <v>-822.7297938404398</v>
      </c>
      <c r="M12" s="53">
        <v>-96.84219942241907</v>
      </c>
      <c r="N12" s="73"/>
      <c r="O12" s="73"/>
      <c r="P12" s="73"/>
      <c r="Q12" s="73"/>
      <c r="R12" s="73"/>
      <c r="S12" s="73"/>
      <c r="T12" s="74"/>
    </row>
    <row r="13" spans="1:20" ht="13.5" customHeight="1">
      <c r="A13" s="75"/>
      <c r="B13" s="76" t="s">
        <v>215</v>
      </c>
      <c r="C13" s="77">
        <v>0</v>
      </c>
      <c r="D13" s="77">
        <v>28146.303387641907</v>
      </c>
      <c r="E13" s="78">
        <v>28146.303387641907</v>
      </c>
      <c r="F13" s="77">
        <v>425.86847864783124</v>
      </c>
      <c r="G13" s="77">
        <v>0</v>
      </c>
      <c r="H13" s="77">
        <v>-20687.53596019773</v>
      </c>
      <c r="I13" s="78">
        <v>7884.635906092008</v>
      </c>
      <c r="J13" s="72"/>
      <c r="K13" s="77">
        <v>-20597.637954871567</v>
      </c>
      <c r="L13" s="77">
        <v>6.944194088806346</v>
      </c>
      <c r="M13" s="77">
        <v>-96.84219941496849</v>
      </c>
      <c r="N13" s="73"/>
      <c r="O13" s="73"/>
      <c r="P13" s="73"/>
      <c r="Q13" s="73"/>
      <c r="R13" s="73"/>
      <c r="S13" s="73"/>
      <c r="T13" s="74"/>
    </row>
    <row r="14" spans="1:20" ht="13.5" customHeight="1">
      <c r="A14" s="51"/>
      <c r="B14" s="52" t="s">
        <v>216</v>
      </c>
      <c r="C14" s="53">
        <v>0</v>
      </c>
      <c r="D14" s="53">
        <v>29406.546391010284</v>
      </c>
      <c r="E14" s="54">
        <v>29406.546391010284</v>
      </c>
      <c r="F14" s="53">
        <v>425.86847864783124</v>
      </c>
      <c r="G14" s="53">
        <v>0</v>
      </c>
      <c r="H14" s="53">
        <v>-11003.974951249504</v>
      </c>
      <c r="I14" s="54">
        <v>18828.43991840861</v>
      </c>
      <c r="J14" s="72"/>
      <c r="K14" s="53">
        <v>-21637.303574281246</v>
      </c>
      <c r="L14" s="53">
        <v>-600.7820704770169</v>
      </c>
      <c r="M14" s="53">
        <v>11234.11069350876</v>
      </c>
      <c r="N14" s="73"/>
      <c r="O14" s="73"/>
      <c r="P14" s="73"/>
      <c r="Q14" s="73"/>
      <c r="R14" s="73"/>
      <c r="S14" s="73"/>
      <c r="T14" s="74"/>
    </row>
    <row r="15" spans="1:20" ht="13.5" customHeight="1">
      <c r="A15" s="75"/>
      <c r="B15" s="76" t="s">
        <v>217</v>
      </c>
      <c r="C15" s="77">
        <v>0</v>
      </c>
      <c r="D15" s="77">
        <v>29016.498240470886</v>
      </c>
      <c r="E15" s="78">
        <v>29016.498240470886</v>
      </c>
      <c r="F15" s="77">
        <v>425.86847864783124</v>
      </c>
      <c r="G15" s="77">
        <v>0</v>
      </c>
      <c r="H15" s="77">
        <v>-20866.192839272164</v>
      </c>
      <c r="I15" s="78">
        <v>8576.173879846552</v>
      </c>
      <c r="J15" s="72"/>
      <c r="K15" s="77">
        <v>-20790.96656206496</v>
      </c>
      <c r="L15" s="77">
        <v>21.61592220776449</v>
      </c>
      <c r="M15" s="77">
        <v>-96.84219941496849</v>
      </c>
      <c r="N15" s="73"/>
      <c r="O15" s="73"/>
      <c r="P15" s="73"/>
      <c r="Q15" s="73"/>
      <c r="R15" s="73"/>
      <c r="S15" s="73"/>
      <c r="T15" s="74"/>
    </row>
    <row r="16" spans="1:20" ht="13.5" customHeight="1">
      <c r="A16" s="51"/>
      <c r="B16" s="52" t="s">
        <v>218</v>
      </c>
      <c r="C16" s="53">
        <v>0</v>
      </c>
      <c r="D16" s="53">
        <v>27336.140149593353</v>
      </c>
      <c r="E16" s="54">
        <v>27336.140149593353</v>
      </c>
      <c r="F16" s="53">
        <v>425.86847864783124</v>
      </c>
      <c r="G16" s="53">
        <v>0</v>
      </c>
      <c r="H16" s="53">
        <v>-20261.073661306044</v>
      </c>
      <c r="I16" s="54">
        <v>7500.9349669351395</v>
      </c>
      <c r="J16" s="72"/>
      <c r="K16" s="53">
        <v>-19523.107729989068</v>
      </c>
      <c r="L16" s="53">
        <v>-641.1237318945584</v>
      </c>
      <c r="M16" s="53">
        <v>-96.84219942241907</v>
      </c>
      <c r="N16" s="73"/>
      <c r="O16" s="73"/>
      <c r="P16" s="73"/>
      <c r="Q16" s="73"/>
      <c r="R16" s="73"/>
      <c r="S16" s="73"/>
      <c r="T16" s="74"/>
    </row>
    <row r="17" spans="1:20" ht="13.5" customHeight="1">
      <c r="A17" s="75"/>
      <c r="B17" s="76" t="s">
        <v>131</v>
      </c>
      <c r="C17" s="77">
        <v>0</v>
      </c>
      <c r="D17" s="77">
        <v>30246.79390478134</v>
      </c>
      <c r="E17" s="78">
        <v>30246.79390478134</v>
      </c>
      <c r="F17" s="77">
        <v>425.86847864783124</v>
      </c>
      <c r="G17" s="77">
        <v>0</v>
      </c>
      <c r="H17" s="77">
        <v>-20364.98195887578</v>
      </c>
      <c r="I17" s="78">
        <v>10307.680424553393</v>
      </c>
      <c r="J17" s="72"/>
      <c r="K17" s="77">
        <v>-19586.34304647128</v>
      </c>
      <c r="L17" s="77">
        <v>-681.7967129783535</v>
      </c>
      <c r="M17" s="77">
        <v>-96.84219942614436</v>
      </c>
      <c r="N17" s="73"/>
      <c r="O17" s="73"/>
      <c r="P17" s="73"/>
      <c r="Q17" s="73"/>
      <c r="R17" s="73"/>
      <c r="S17" s="73"/>
      <c r="T17" s="74"/>
    </row>
    <row r="18" spans="1:20" ht="13.5" customHeight="1">
      <c r="A18" s="51"/>
      <c r="B18" s="52" t="s">
        <v>219</v>
      </c>
      <c r="C18" s="53">
        <v>0</v>
      </c>
      <c r="D18" s="53">
        <v>26675.95630955696</v>
      </c>
      <c r="E18" s="54">
        <v>26675.95630955696</v>
      </c>
      <c r="F18" s="53">
        <v>425.86847864783124</v>
      </c>
      <c r="G18" s="53">
        <v>0</v>
      </c>
      <c r="H18" s="53">
        <v>-20760.006144775994</v>
      </c>
      <c r="I18" s="54">
        <v>6341.818643428796</v>
      </c>
      <c r="J18" s="72"/>
      <c r="K18" s="53">
        <v>-19977.554580144126</v>
      </c>
      <c r="L18" s="53">
        <v>-685.6093652094503</v>
      </c>
      <c r="M18" s="53">
        <v>-96.84219942241907</v>
      </c>
      <c r="N18" s="73"/>
      <c r="O18" s="73"/>
      <c r="P18" s="73"/>
      <c r="Q18" s="73"/>
      <c r="R18" s="73"/>
      <c r="S18" s="73"/>
      <c r="T18" s="74"/>
    </row>
    <row r="19" spans="1:20" ht="13.5" customHeight="1">
      <c r="A19" s="75"/>
      <c r="B19" s="76" t="s">
        <v>220</v>
      </c>
      <c r="C19" s="77">
        <v>0</v>
      </c>
      <c r="D19" s="77">
        <v>28686.386089086533</v>
      </c>
      <c r="E19" s="78">
        <v>28686.386089086533</v>
      </c>
      <c r="F19" s="77">
        <v>425.86847864783124</v>
      </c>
      <c r="G19" s="77">
        <v>0</v>
      </c>
      <c r="H19" s="77">
        <v>-19798.455160678026</v>
      </c>
      <c r="I19" s="78">
        <v>9313.799407056336</v>
      </c>
      <c r="J19" s="72"/>
      <c r="K19" s="77">
        <v>-19058.145666108467</v>
      </c>
      <c r="L19" s="77">
        <v>-643.4672951434133</v>
      </c>
      <c r="M19" s="77">
        <v>-96.84219942614436</v>
      </c>
      <c r="N19" s="73"/>
      <c r="O19" s="73"/>
      <c r="P19" s="73"/>
      <c r="Q19" s="73"/>
      <c r="R19" s="73"/>
      <c r="S19" s="73"/>
      <c r="T19" s="74"/>
    </row>
    <row r="20" spans="1:20" ht="13.5" customHeight="1">
      <c r="A20" s="51"/>
      <c r="B20" s="52" t="s">
        <v>221</v>
      </c>
      <c r="C20" s="53">
        <v>0</v>
      </c>
      <c r="D20" s="53">
        <v>29316.584976673126</v>
      </c>
      <c r="E20" s="54">
        <v>29316.584976673126</v>
      </c>
      <c r="F20" s="53">
        <v>425.86847864783124</v>
      </c>
      <c r="G20" s="53">
        <v>0</v>
      </c>
      <c r="H20" s="53">
        <v>-20206.586422849607</v>
      </c>
      <c r="I20" s="54">
        <v>9535.86703247135</v>
      </c>
      <c r="J20" s="72"/>
      <c r="K20" s="53">
        <v>-19280.758897761894</v>
      </c>
      <c r="L20" s="53">
        <v>-828.9853256615673</v>
      </c>
      <c r="M20" s="53">
        <v>-96.84219942614436</v>
      </c>
      <c r="N20" s="73"/>
      <c r="O20" s="73"/>
      <c r="P20" s="73"/>
      <c r="Q20" s="73"/>
      <c r="R20" s="73"/>
      <c r="S20" s="73"/>
      <c r="T20" s="74"/>
    </row>
    <row r="21" spans="1:20" ht="13.5" customHeight="1">
      <c r="A21" s="75"/>
      <c r="B21" s="76" t="s">
        <v>222</v>
      </c>
      <c r="C21" s="77">
        <v>0</v>
      </c>
      <c r="D21" s="77">
        <v>24125.386803865433</v>
      </c>
      <c r="E21" s="78">
        <v>24125.386803865433</v>
      </c>
      <c r="F21" s="77">
        <v>425.86847864783124</v>
      </c>
      <c r="G21" s="77">
        <v>0</v>
      </c>
      <c r="H21" s="77">
        <v>-20752.628184618476</v>
      </c>
      <c r="I21" s="78">
        <v>3798.627097894787</v>
      </c>
      <c r="J21" s="72"/>
      <c r="K21" s="77">
        <v>-19703.1624086484</v>
      </c>
      <c r="L21" s="77">
        <v>-952.6235765476569</v>
      </c>
      <c r="M21" s="77">
        <v>-96.84219942241907</v>
      </c>
      <c r="N21" s="73"/>
      <c r="O21" s="73"/>
      <c r="P21" s="73"/>
      <c r="Q21" s="73"/>
      <c r="R21" s="73"/>
      <c r="S21" s="73"/>
      <c r="T21" s="74"/>
    </row>
    <row r="22" spans="1:20" ht="13.5" customHeight="1">
      <c r="A22" s="51"/>
      <c r="B22" s="52" t="s">
        <v>223</v>
      </c>
      <c r="C22" s="53">
        <v>0</v>
      </c>
      <c r="D22" s="53">
        <v>26735.969699382782</v>
      </c>
      <c r="E22" s="54">
        <v>26735.969699382782</v>
      </c>
      <c r="F22" s="53">
        <v>425.86847864783124</v>
      </c>
      <c r="G22" s="53">
        <v>784</v>
      </c>
      <c r="H22" s="53">
        <v>-20318.51912926175</v>
      </c>
      <c r="I22" s="54">
        <v>7627.319048768863</v>
      </c>
      <c r="J22" s="72"/>
      <c r="K22" s="53">
        <v>-19456.55707419233</v>
      </c>
      <c r="L22" s="53">
        <v>-765.1198556451399</v>
      </c>
      <c r="M22" s="53">
        <v>-96.84219942428172</v>
      </c>
      <c r="N22" s="73"/>
      <c r="O22" s="73"/>
      <c r="P22" s="73"/>
      <c r="Q22" s="73"/>
      <c r="R22" s="73"/>
      <c r="S22" s="73"/>
      <c r="T22" s="74"/>
    </row>
    <row r="23" spans="1:20" ht="13.5" customHeight="1">
      <c r="A23" s="75"/>
      <c r="B23" s="76" t="s">
        <v>224</v>
      </c>
      <c r="C23" s="77">
        <v>0</v>
      </c>
      <c r="D23" s="77">
        <v>25595.749208688736</v>
      </c>
      <c r="E23" s="78">
        <v>25595.749208688736</v>
      </c>
      <c r="F23" s="77">
        <v>425.86847864783124</v>
      </c>
      <c r="G23" s="77">
        <v>242</v>
      </c>
      <c r="H23" s="77">
        <v>-20774.50086235631</v>
      </c>
      <c r="I23" s="78">
        <v>5489.116824980254</v>
      </c>
      <c r="J23" s="72"/>
      <c r="K23" s="77">
        <v>-19704.987255464403</v>
      </c>
      <c r="L23" s="77">
        <v>-972.671407469489</v>
      </c>
      <c r="M23" s="77">
        <v>-96.84219942241907</v>
      </c>
      <c r="N23" s="73"/>
      <c r="O23" s="73"/>
      <c r="P23" s="73"/>
      <c r="Q23" s="73"/>
      <c r="R23" s="73"/>
      <c r="S23" s="73"/>
      <c r="T23" s="74"/>
    </row>
    <row r="24" spans="1:20" ht="13.5" customHeight="1">
      <c r="A24" s="51"/>
      <c r="B24" s="52" t="s">
        <v>225</v>
      </c>
      <c r="C24" s="53">
        <v>0</v>
      </c>
      <c r="D24" s="53">
        <v>25895.799357295036</v>
      </c>
      <c r="E24" s="54">
        <v>25895.799357295036</v>
      </c>
      <c r="F24" s="53">
        <v>425.86847864783124</v>
      </c>
      <c r="G24" s="53">
        <v>652</v>
      </c>
      <c r="H24" s="53">
        <v>-20849.05067333826</v>
      </c>
      <c r="I24" s="54">
        <v>6124.617162604605</v>
      </c>
      <c r="J24" s="72"/>
      <c r="K24" s="53">
        <v>-19898.980651543377</v>
      </c>
      <c r="L24" s="53">
        <v>-853.2278223724635</v>
      </c>
      <c r="M24" s="53">
        <v>-96.84219942241907</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5.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G26" sqref="G26"/>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191</v>
      </c>
      <c r="B1" s="55" t="s">
        <v>232</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18120</v>
      </c>
      <c r="D4" s="53">
        <v>14271.3526968956</v>
      </c>
      <c r="E4" s="54">
        <v>32391.3526968956</v>
      </c>
      <c r="F4" s="53">
        <v>426.8182919523998</v>
      </c>
      <c r="G4" s="53">
        <v>0</v>
      </c>
      <c r="H4" s="53">
        <v>8168.154108992676</v>
      </c>
      <c r="I4" s="54">
        <v>40986.32509784067</v>
      </c>
      <c r="J4" s="72"/>
      <c r="K4" s="53">
        <v>-5089.751403023491</v>
      </c>
      <c r="L4" s="53">
        <v>1481.9828588179246</v>
      </c>
      <c r="M4" s="53">
        <v>11775.922653198242</v>
      </c>
      <c r="N4" s="73"/>
      <c r="O4" s="73"/>
      <c r="P4" s="73"/>
      <c r="Q4" s="73"/>
      <c r="R4" s="73"/>
      <c r="S4" s="73"/>
      <c r="T4" s="74"/>
    </row>
    <row r="5" spans="1:20" ht="13.5" customHeight="1">
      <c r="A5" s="75"/>
      <c r="B5" s="76" t="s">
        <v>23</v>
      </c>
      <c r="C5" s="77">
        <v>17565.000000000004</v>
      </c>
      <c r="D5" s="77">
        <v>14916.679682731628</v>
      </c>
      <c r="E5" s="78">
        <v>32481.679682731632</v>
      </c>
      <c r="F5" s="77">
        <v>426.8182919523998</v>
      </c>
      <c r="G5" s="77">
        <v>0</v>
      </c>
      <c r="H5" s="77">
        <v>6434.578204772671</v>
      </c>
      <c r="I5" s="78">
        <v>39343.0761794567</v>
      </c>
      <c r="J5" s="72"/>
      <c r="K5" s="77">
        <v>-5040.505327592014</v>
      </c>
      <c r="L5" s="77">
        <v>-536.5960159584702</v>
      </c>
      <c r="M5" s="77">
        <v>12011.679548323154</v>
      </c>
      <c r="N5" s="73"/>
      <c r="O5" s="73"/>
      <c r="P5" s="73"/>
      <c r="Q5" s="73"/>
      <c r="R5" s="73"/>
      <c r="S5" s="73"/>
      <c r="T5" s="74"/>
    </row>
    <row r="6" spans="1:20" ht="13.5" customHeight="1">
      <c r="A6" s="51"/>
      <c r="B6" s="52" t="s">
        <v>210</v>
      </c>
      <c r="C6" s="53">
        <v>16245</v>
      </c>
      <c r="D6" s="53">
        <v>13821.15227484703</v>
      </c>
      <c r="E6" s="54">
        <v>30066.15227484703</v>
      </c>
      <c r="F6" s="53">
        <v>426.8182919523998</v>
      </c>
      <c r="G6" s="53">
        <v>0</v>
      </c>
      <c r="H6" s="53">
        <v>-4573.830842960835</v>
      </c>
      <c r="I6" s="54">
        <v>25919.139723838598</v>
      </c>
      <c r="J6" s="72"/>
      <c r="K6" s="53">
        <v>-3834.4757705627435</v>
      </c>
      <c r="L6" s="53">
        <v>-642.5128729756724</v>
      </c>
      <c r="M6" s="53">
        <v>-96.84219942241907</v>
      </c>
      <c r="N6" s="73"/>
      <c r="O6" s="73"/>
      <c r="P6" s="73"/>
      <c r="Q6" s="73"/>
      <c r="R6" s="73"/>
      <c r="S6" s="73"/>
      <c r="T6" s="74"/>
    </row>
    <row r="7" spans="1:20" ht="13.5" customHeight="1">
      <c r="A7" s="75"/>
      <c r="B7" s="76" t="s">
        <v>211</v>
      </c>
      <c r="C7" s="77">
        <v>17325</v>
      </c>
      <c r="D7" s="77">
        <v>15231.861419200897</v>
      </c>
      <c r="E7" s="78">
        <v>32556.861419200897</v>
      </c>
      <c r="F7" s="77">
        <v>426.8182919523998</v>
      </c>
      <c r="G7" s="77">
        <v>0</v>
      </c>
      <c r="H7" s="77">
        <v>-5576.887635040963</v>
      </c>
      <c r="I7" s="78">
        <v>27406.79207611233</v>
      </c>
      <c r="J7" s="72"/>
      <c r="K7" s="77">
        <v>-4774.316387297183</v>
      </c>
      <c r="L7" s="77">
        <v>-705.72904831391</v>
      </c>
      <c r="M7" s="77">
        <v>-96.84219942986965</v>
      </c>
      <c r="N7" s="73"/>
      <c r="O7" s="73"/>
      <c r="P7" s="73"/>
      <c r="Q7" s="73"/>
      <c r="R7" s="73"/>
      <c r="S7" s="73"/>
      <c r="T7" s="74"/>
    </row>
    <row r="8" spans="1:20" ht="13.5" customHeight="1">
      <c r="A8" s="51"/>
      <c r="B8" s="52" t="s">
        <v>42</v>
      </c>
      <c r="C8" s="53">
        <v>17640</v>
      </c>
      <c r="D8" s="53">
        <v>14916.639912128448</v>
      </c>
      <c r="E8" s="54">
        <v>32556.63991212845</v>
      </c>
      <c r="F8" s="53">
        <v>426.8182919523998</v>
      </c>
      <c r="G8" s="53">
        <v>0</v>
      </c>
      <c r="H8" s="53">
        <v>-5101.825366533715</v>
      </c>
      <c r="I8" s="54">
        <v>27881.63283754713</v>
      </c>
      <c r="J8" s="72"/>
      <c r="K8" s="53">
        <v>-4211.744795244093</v>
      </c>
      <c r="L8" s="53">
        <v>-793.2383718672027</v>
      </c>
      <c r="M8" s="53">
        <v>-96.84219942241907</v>
      </c>
      <c r="N8" s="73"/>
      <c r="O8" s="73"/>
      <c r="P8" s="73"/>
      <c r="Q8" s="73"/>
      <c r="R8" s="73"/>
      <c r="S8" s="73"/>
      <c r="T8" s="74"/>
    </row>
    <row r="9" spans="1:20" ht="13.5" customHeight="1">
      <c r="A9" s="75"/>
      <c r="B9" s="76" t="s">
        <v>212</v>
      </c>
      <c r="C9" s="77">
        <v>18000</v>
      </c>
      <c r="D9" s="77">
        <v>13971.293565273285</v>
      </c>
      <c r="E9" s="78">
        <v>31971.293565273285</v>
      </c>
      <c r="F9" s="77">
        <v>426.8182919523998</v>
      </c>
      <c r="G9" s="77">
        <v>230</v>
      </c>
      <c r="H9" s="77">
        <v>-5332.838908987676</v>
      </c>
      <c r="I9" s="78">
        <v>27295.27294823801</v>
      </c>
      <c r="J9" s="72"/>
      <c r="K9" s="77">
        <v>-4377.723409879621</v>
      </c>
      <c r="L9" s="77">
        <v>-858.2732996856367</v>
      </c>
      <c r="M9" s="77">
        <v>-96.84219942241907</v>
      </c>
      <c r="N9" s="73"/>
      <c r="O9" s="73"/>
      <c r="P9" s="73"/>
      <c r="Q9" s="73"/>
      <c r="R9" s="73"/>
      <c r="S9" s="73"/>
      <c r="T9" s="74"/>
    </row>
    <row r="10" spans="1:20" ht="13.5" customHeight="1">
      <c r="A10" s="51"/>
      <c r="B10" s="52" t="s">
        <v>57</v>
      </c>
      <c r="C10" s="53">
        <v>17790</v>
      </c>
      <c r="D10" s="53">
        <v>13085.877273797989</v>
      </c>
      <c r="E10" s="54">
        <v>30875.87727379799</v>
      </c>
      <c r="F10" s="53">
        <v>426.8182919523998</v>
      </c>
      <c r="G10" s="53">
        <v>0</v>
      </c>
      <c r="H10" s="53">
        <v>-4897.564763436668</v>
      </c>
      <c r="I10" s="54">
        <v>26405.13080231372</v>
      </c>
      <c r="J10" s="72"/>
      <c r="K10" s="53">
        <v>-4029.481590579481</v>
      </c>
      <c r="L10" s="53">
        <v>-771.2409734347682</v>
      </c>
      <c r="M10" s="53">
        <v>-96.84219942241907</v>
      </c>
      <c r="N10" s="73"/>
      <c r="O10" s="73"/>
      <c r="P10" s="73"/>
      <c r="Q10" s="73"/>
      <c r="R10" s="73"/>
      <c r="S10" s="73"/>
      <c r="T10" s="74"/>
    </row>
    <row r="11" spans="1:20" ht="13.5" customHeight="1">
      <c r="A11" s="75"/>
      <c r="B11" s="76" t="s">
        <v>213</v>
      </c>
      <c r="C11" s="77">
        <v>17025</v>
      </c>
      <c r="D11" s="77">
        <v>14226.408477902412</v>
      </c>
      <c r="E11" s="78">
        <v>31251.408477902412</v>
      </c>
      <c r="F11" s="77">
        <v>426.8182919523998</v>
      </c>
      <c r="G11" s="77">
        <v>1426</v>
      </c>
      <c r="H11" s="77">
        <v>-4847.437411162803</v>
      </c>
      <c r="I11" s="78">
        <v>28256.789358692007</v>
      </c>
      <c r="J11" s="72"/>
      <c r="K11" s="77">
        <v>-3473.4694206989448</v>
      </c>
      <c r="L11" s="77">
        <v>-1277.1257910405077</v>
      </c>
      <c r="M11" s="77">
        <v>-96.8421994233504</v>
      </c>
      <c r="N11" s="73"/>
      <c r="O11" s="73"/>
      <c r="P11" s="73"/>
      <c r="Q11" s="73"/>
      <c r="R11" s="73"/>
      <c r="S11" s="73"/>
      <c r="T11" s="74"/>
    </row>
    <row r="12" spans="1:20" ht="13.5" customHeight="1">
      <c r="A12" s="51"/>
      <c r="B12" s="52" t="s">
        <v>214</v>
      </c>
      <c r="C12" s="53">
        <v>18059.999999999996</v>
      </c>
      <c r="D12" s="53">
        <v>14961.719783902168</v>
      </c>
      <c r="E12" s="54">
        <v>33021.71978390217</v>
      </c>
      <c r="F12" s="53">
        <v>426.8182919523998</v>
      </c>
      <c r="G12" s="53">
        <v>501</v>
      </c>
      <c r="H12" s="53">
        <v>-5245.751218839379</v>
      </c>
      <c r="I12" s="54">
        <v>28703.786857015184</v>
      </c>
      <c r="J12" s="72"/>
      <c r="K12" s="53">
        <v>-4326.17922557652</v>
      </c>
      <c r="L12" s="53">
        <v>-822.7297938404398</v>
      </c>
      <c r="M12" s="53">
        <v>-96.84219942241907</v>
      </c>
      <c r="N12" s="73"/>
      <c r="O12" s="73"/>
      <c r="P12" s="73"/>
      <c r="Q12" s="73"/>
      <c r="R12" s="73"/>
      <c r="S12" s="73"/>
      <c r="T12" s="74"/>
    </row>
    <row r="13" spans="1:20" ht="13.5" customHeight="1">
      <c r="A13" s="75"/>
      <c r="B13" s="76" t="s">
        <v>215</v>
      </c>
      <c r="C13" s="77">
        <v>16770</v>
      </c>
      <c r="D13" s="77">
        <v>14076.303379058838</v>
      </c>
      <c r="E13" s="78">
        <v>30846.303379058838</v>
      </c>
      <c r="F13" s="77">
        <v>426.8182919523998</v>
      </c>
      <c r="G13" s="77">
        <v>0</v>
      </c>
      <c r="H13" s="77">
        <v>-5109.790470343397</v>
      </c>
      <c r="I13" s="78">
        <v>26163.331200667842</v>
      </c>
      <c r="J13" s="72"/>
      <c r="K13" s="77">
        <v>-5019.892465017235</v>
      </c>
      <c r="L13" s="77">
        <v>6.944194088806346</v>
      </c>
      <c r="M13" s="77">
        <v>-96.84219941496849</v>
      </c>
      <c r="N13" s="73"/>
      <c r="O13" s="73"/>
      <c r="P13" s="73"/>
      <c r="Q13" s="73"/>
      <c r="R13" s="73"/>
      <c r="S13" s="73"/>
      <c r="T13" s="74"/>
    </row>
    <row r="14" spans="1:20" ht="13.5" customHeight="1">
      <c r="A14" s="51"/>
      <c r="B14" s="52" t="s">
        <v>216</v>
      </c>
      <c r="C14" s="53">
        <v>17100</v>
      </c>
      <c r="D14" s="53">
        <v>14706.546389341354</v>
      </c>
      <c r="E14" s="54">
        <v>31806.546389341354</v>
      </c>
      <c r="F14" s="53">
        <v>426.8182919523998</v>
      </c>
      <c r="G14" s="53">
        <v>0</v>
      </c>
      <c r="H14" s="53">
        <v>6152.65582628468</v>
      </c>
      <c r="I14" s="54">
        <v>38386.02050757843</v>
      </c>
      <c r="J14" s="72"/>
      <c r="K14" s="53">
        <v>-4480.672796747062</v>
      </c>
      <c r="L14" s="53">
        <v>-600.7820704770169</v>
      </c>
      <c r="M14" s="53">
        <v>11234.11069350876</v>
      </c>
      <c r="N14" s="73"/>
      <c r="O14" s="73"/>
      <c r="P14" s="73"/>
      <c r="Q14" s="73"/>
      <c r="R14" s="73"/>
      <c r="S14" s="73"/>
      <c r="T14" s="74"/>
    </row>
    <row r="15" spans="1:20" ht="13.5" customHeight="1">
      <c r="A15" s="75"/>
      <c r="B15" s="76" t="s">
        <v>217</v>
      </c>
      <c r="C15" s="77">
        <v>17220</v>
      </c>
      <c r="D15" s="77">
        <v>14511.49824142456</v>
      </c>
      <c r="E15" s="78">
        <v>31731.49824142456</v>
      </c>
      <c r="F15" s="77">
        <v>426.8182919523998</v>
      </c>
      <c r="G15" s="77">
        <v>0</v>
      </c>
      <c r="H15" s="77">
        <v>-4866.099704990217</v>
      </c>
      <c r="I15" s="78">
        <v>27292.216828386743</v>
      </c>
      <c r="J15" s="72"/>
      <c r="K15" s="77">
        <v>-4790.8734277830135</v>
      </c>
      <c r="L15" s="77">
        <v>21.61592220776449</v>
      </c>
      <c r="M15" s="77">
        <v>-96.84219941496849</v>
      </c>
      <c r="N15" s="73"/>
      <c r="O15" s="73"/>
      <c r="P15" s="73"/>
      <c r="Q15" s="73"/>
      <c r="R15" s="73"/>
      <c r="S15" s="73"/>
      <c r="T15" s="74"/>
    </row>
    <row r="16" spans="1:20" ht="13.5" customHeight="1">
      <c r="A16" s="51"/>
      <c r="B16" s="52" t="s">
        <v>218</v>
      </c>
      <c r="C16" s="53">
        <v>17520</v>
      </c>
      <c r="D16" s="53">
        <v>13671.140147686005</v>
      </c>
      <c r="E16" s="54">
        <v>31191.140147686005</v>
      </c>
      <c r="F16" s="53">
        <v>426.8182919523998</v>
      </c>
      <c r="G16" s="53">
        <v>0</v>
      </c>
      <c r="H16" s="53">
        <v>-4726.2932401078215</v>
      </c>
      <c r="I16" s="54">
        <v>26891.665199530584</v>
      </c>
      <c r="J16" s="72"/>
      <c r="K16" s="53">
        <v>-3988.327308790844</v>
      </c>
      <c r="L16" s="53">
        <v>-641.1237318945584</v>
      </c>
      <c r="M16" s="53">
        <v>-96.84219942241907</v>
      </c>
      <c r="N16" s="73"/>
      <c r="O16" s="73"/>
      <c r="P16" s="73"/>
      <c r="Q16" s="73"/>
      <c r="R16" s="73"/>
      <c r="S16" s="73"/>
      <c r="T16" s="74"/>
    </row>
    <row r="17" spans="1:20" ht="13.5" customHeight="1">
      <c r="A17" s="75"/>
      <c r="B17" s="76" t="s">
        <v>131</v>
      </c>
      <c r="C17" s="77">
        <v>17325</v>
      </c>
      <c r="D17" s="77">
        <v>15126.793905735016</v>
      </c>
      <c r="E17" s="78">
        <v>32451.793905735016</v>
      </c>
      <c r="F17" s="77">
        <v>426.8182919523998</v>
      </c>
      <c r="G17" s="77">
        <v>0</v>
      </c>
      <c r="H17" s="77">
        <v>-5198.150622739663</v>
      </c>
      <c r="I17" s="78">
        <v>27680.46157494775</v>
      </c>
      <c r="J17" s="72"/>
      <c r="K17" s="77">
        <v>-4419.511710335165</v>
      </c>
      <c r="L17" s="77">
        <v>-681.7967129783535</v>
      </c>
      <c r="M17" s="77">
        <v>-96.84219942614436</v>
      </c>
      <c r="N17" s="73"/>
      <c r="O17" s="73"/>
      <c r="P17" s="73"/>
      <c r="Q17" s="73"/>
      <c r="R17" s="73"/>
      <c r="S17" s="73"/>
      <c r="T17" s="74"/>
    </row>
    <row r="18" spans="1:20" ht="13.5" customHeight="1">
      <c r="A18" s="51"/>
      <c r="B18" s="52" t="s">
        <v>219</v>
      </c>
      <c r="C18" s="53">
        <v>16320.000000000002</v>
      </c>
      <c r="D18" s="53">
        <v>13340.956310510635</v>
      </c>
      <c r="E18" s="54">
        <v>29660.956310510635</v>
      </c>
      <c r="F18" s="53">
        <v>426.8182919523998</v>
      </c>
      <c r="G18" s="53">
        <v>0</v>
      </c>
      <c r="H18" s="53">
        <v>-4968.534422593789</v>
      </c>
      <c r="I18" s="54">
        <v>25119.240179869248</v>
      </c>
      <c r="J18" s="72"/>
      <c r="K18" s="53">
        <v>-4186.082857961919</v>
      </c>
      <c r="L18" s="53">
        <v>-685.6093652094503</v>
      </c>
      <c r="M18" s="53">
        <v>-96.84219942241907</v>
      </c>
      <c r="N18" s="73"/>
      <c r="O18" s="73"/>
      <c r="P18" s="73"/>
      <c r="Q18" s="73"/>
      <c r="R18" s="73"/>
      <c r="S18" s="73"/>
      <c r="T18" s="74"/>
    </row>
    <row r="19" spans="1:20" ht="13.5" customHeight="1">
      <c r="A19" s="75"/>
      <c r="B19" s="76" t="s">
        <v>220</v>
      </c>
      <c r="C19" s="77">
        <v>17445.000000000004</v>
      </c>
      <c r="D19" s="77">
        <v>14346.386089086533</v>
      </c>
      <c r="E19" s="78">
        <v>31791.386089086536</v>
      </c>
      <c r="F19" s="77">
        <v>426.8182919523998</v>
      </c>
      <c r="G19" s="77">
        <v>0</v>
      </c>
      <c r="H19" s="77">
        <v>-4225.010844866924</v>
      </c>
      <c r="I19" s="78">
        <v>27993.193536172013</v>
      </c>
      <c r="J19" s="72"/>
      <c r="K19" s="77">
        <v>-3484.701350297367</v>
      </c>
      <c r="L19" s="77">
        <v>-643.4672951434133</v>
      </c>
      <c r="M19" s="77">
        <v>-96.84219942614436</v>
      </c>
      <c r="N19" s="73"/>
      <c r="O19" s="73"/>
      <c r="P19" s="73"/>
      <c r="Q19" s="73"/>
      <c r="R19" s="73"/>
      <c r="S19" s="73"/>
      <c r="T19" s="74"/>
    </row>
    <row r="20" spans="1:20" ht="13.5" customHeight="1">
      <c r="A20" s="51"/>
      <c r="B20" s="52" t="s">
        <v>221</v>
      </c>
      <c r="C20" s="53">
        <v>17265</v>
      </c>
      <c r="D20" s="53">
        <v>14661.584975242615</v>
      </c>
      <c r="E20" s="54">
        <v>31926.584975242615</v>
      </c>
      <c r="F20" s="53">
        <v>426.8182919523998</v>
      </c>
      <c r="G20" s="53">
        <v>0</v>
      </c>
      <c r="H20" s="53">
        <v>-4691.402133300122</v>
      </c>
      <c r="I20" s="54">
        <v>27662.001133894893</v>
      </c>
      <c r="J20" s="72"/>
      <c r="K20" s="53">
        <v>-3765.57460821241</v>
      </c>
      <c r="L20" s="53">
        <v>-828.9853256615673</v>
      </c>
      <c r="M20" s="53">
        <v>-96.84219942614436</v>
      </c>
      <c r="N20" s="73"/>
      <c r="O20" s="73"/>
      <c r="P20" s="73"/>
      <c r="Q20" s="73"/>
      <c r="R20" s="73"/>
      <c r="S20" s="73"/>
      <c r="T20" s="74"/>
    </row>
    <row r="21" spans="1:20" ht="13.5" customHeight="1">
      <c r="A21" s="75"/>
      <c r="B21" s="76" t="s">
        <v>222</v>
      </c>
      <c r="C21" s="77">
        <v>16934.999999999996</v>
      </c>
      <c r="D21" s="77">
        <v>12065.386802434921</v>
      </c>
      <c r="E21" s="78">
        <v>29000.386802434918</v>
      </c>
      <c r="F21" s="77">
        <v>426.8182919523998</v>
      </c>
      <c r="G21" s="77">
        <v>0</v>
      </c>
      <c r="H21" s="77">
        <v>-4724.189608179084</v>
      </c>
      <c r="I21" s="78">
        <v>24703.015486208235</v>
      </c>
      <c r="J21" s="72"/>
      <c r="K21" s="77">
        <v>-3674.723832209008</v>
      </c>
      <c r="L21" s="77">
        <v>-952.6235765476569</v>
      </c>
      <c r="M21" s="77">
        <v>-96.84219942241907</v>
      </c>
      <c r="N21" s="73"/>
      <c r="O21" s="73"/>
      <c r="P21" s="73"/>
      <c r="Q21" s="73"/>
      <c r="R21" s="73"/>
      <c r="S21" s="73"/>
      <c r="T21" s="74"/>
    </row>
    <row r="22" spans="1:20" ht="13.5" customHeight="1">
      <c r="A22" s="51"/>
      <c r="B22" s="52" t="s">
        <v>223</v>
      </c>
      <c r="C22" s="53">
        <v>17550</v>
      </c>
      <c r="D22" s="53">
        <v>13370.9696996212</v>
      </c>
      <c r="E22" s="54">
        <v>30920.9696996212</v>
      </c>
      <c r="F22" s="53">
        <v>426.8182919523998</v>
      </c>
      <c r="G22" s="53">
        <v>784</v>
      </c>
      <c r="H22" s="53">
        <v>-4146.3767144178255</v>
      </c>
      <c r="I22" s="54">
        <v>27985.411277155777</v>
      </c>
      <c r="J22" s="72"/>
      <c r="K22" s="53">
        <v>-3284.4146593484033</v>
      </c>
      <c r="L22" s="53">
        <v>-765.1198556451399</v>
      </c>
      <c r="M22" s="53">
        <v>-96.84219942428172</v>
      </c>
      <c r="N22" s="73"/>
      <c r="O22" s="73"/>
      <c r="P22" s="73"/>
      <c r="Q22" s="73"/>
      <c r="R22" s="73"/>
      <c r="S22" s="73"/>
      <c r="T22" s="74"/>
    </row>
    <row r="23" spans="1:20" ht="13.5" customHeight="1">
      <c r="A23" s="75"/>
      <c r="B23" s="76" t="s">
        <v>224</v>
      </c>
      <c r="C23" s="77">
        <v>17025</v>
      </c>
      <c r="D23" s="77">
        <v>12800.74920797348</v>
      </c>
      <c r="E23" s="78">
        <v>29825.74920797348</v>
      </c>
      <c r="F23" s="77">
        <v>426.8182919523998</v>
      </c>
      <c r="G23" s="77">
        <v>242</v>
      </c>
      <c r="H23" s="77">
        <v>-5376.563841239614</v>
      </c>
      <c r="I23" s="78">
        <v>25118.003658686266</v>
      </c>
      <c r="J23" s="72"/>
      <c r="K23" s="77">
        <v>-4307.050234347706</v>
      </c>
      <c r="L23" s="77">
        <v>-972.671407469489</v>
      </c>
      <c r="M23" s="77">
        <v>-96.84219942241907</v>
      </c>
      <c r="N23" s="73"/>
      <c r="O23" s="73"/>
      <c r="P23" s="73"/>
      <c r="Q23" s="73"/>
      <c r="R23" s="73"/>
      <c r="S23" s="73"/>
      <c r="T23" s="74"/>
    </row>
    <row r="24" spans="1:20" ht="13.5" customHeight="1">
      <c r="A24" s="51"/>
      <c r="B24" s="52" t="s">
        <v>225</v>
      </c>
      <c r="C24" s="53">
        <v>17010</v>
      </c>
      <c r="D24" s="53">
        <v>12950.799356222153</v>
      </c>
      <c r="E24" s="54">
        <v>29960.799356222153</v>
      </c>
      <c r="F24" s="53">
        <v>426.8182919523998</v>
      </c>
      <c r="G24" s="53">
        <v>652</v>
      </c>
      <c r="H24" s="53">
        <v>-3770.9297486977966</v>
      </c>
      <c r="I24" s="54">
        <v>27268.687899476758</v>
      </c>
      <c r="J24" s="72"/>
      <c r="K24" s="53">
        <v>-2820.859726902914</v>
      </c>
      <c r="L24" s="53">
        <v>-853.2278223724635</v>
      </c>
      <c r="M24" s="53">
        <v>-96.84219942241907</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6.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L28" sqref="L28"/>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192</v>
      </c>
      <c r="B1" s="55" t="s">
        <v>233</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60400</v>
      </c>
      <c r="D4" s="53">
        <v>-19013.647312641144</v>
      </c>
      <c r="E4" s="54">
        <v>41386.352687358856</v>
      </c>
      <c r="F4" s="53">
        <v>426.8475515075054</v>
      </c>
      <c r="G4" s="53">
        <v>0</v>
      </c>
      <c r="H4" s="53">
        <v>-682.4138310895687</v>
      </c>
      <c r="I4" s="54">
        <v>41130.78640777679</v>
      </c>
      <c r="J4" s="72"/>
      <c r="K4" s="53">
        <v>-13940.319343105735</v>
      </c>
      <c r="L4" s="53">
        <v>1481.9828588179246</v>
      </c>
      <c r="M4" s="53">
        <v>11775.922653198242</v>
      </c>
      <c r="N4" s="73"/>
      <c r="O4" s="73"/>
      <c r="P4" s="73"/>
      <c r="Q4" s="73"/>
      <c r="R4" s="73"/>
      <c r="S4" s="73"/>
      <c r="T4" s="74"/>
    </row>
    <row r="5" spans="1:20" ht="13.5" customHeight="1">
      <c r="A5" s="75"/>
      <c r="B5" s="76" t="s">
        <v>23</v>
      </c>
      <c r="C5" s="77">
        <v>58550</v>
      </c>
      <c r="D5" s="77">
        <v>-19873.320318460464</v>
      </c>
      <c r="E5" s="78">
        <v>38676.679681539536</v>
      </c>
      <c r="F5" s="77">
        <v>426.8475515075054</v>
      </c>
      <c r="G5" s="77">
        <v>0</v>
      </c>
      <c r="H5" s="77">
        <v>-2144.598979544633</v>
      </c>
      <c r="I5" s="78">
        <v>36958.92825350241</v>
      </c>
      <c r="J5" s="72"/>
      <c r="K5" s="77">
        <v>-13619.682511909317</v>
      </c>
      <c r="L5" s="77">
        <v>-536.5960159584702</v>
      </c>
      <c r="M5" s="77">
        <v>12011.679548323154</v>
      </c>
      <c r="N5" s="73"/>
      <c r="O5" s="73"/>
      <c r="P5" s="73"/>
      <c r="Q5" s="73"/>
      <c r="R5" s="73"/>
      <c r="S5" s="73"/>
      <c r="T5" s="74"/>
    </row>
    <row r="6" spans="1:20" ht="13.5" customHeight="1">
      <c r="A6" s="51"/>
      <c r="B6" s="52" t="s">
        <v>210</v>
      </c>
      <c r="C6" s="53">
        <v>54150</v>
      </c>
      <c r="D6" s="53">
        <v>-18413.8477268219</v>
      </c>
      <c r="E6" s="54">
        <v>35736.1522731781</v>
      </c>
      <c r="F6" s="53">
        <v>426.8475515075054</v>
      </c>
      <c r="G6" s="53">
        <v>0</v>
      </c>
      <c r="H6" s="53">
        <v>-14233.648432658725</v>
      </c>
      <c r="I6" s="54">
        <v>21929.35139202688</v>
      </c>
      <c r="J6" s="72"/>
      <c r="K6" s="53">
        <v>-13494.293360260634</v>
      </c>
      <c r="L6" s="53">
        <v>-642.5128729756724</v>
      </c>
      <c r="M6" s="53">
        <v>-96.84219942241907</v>
      </c>
      <c r="N6" s="73"/>
      <c r="O6" s="73"/>
      <c r="P6" s="73"/>
      <c r="Q6" s="73"/>
      <c r="R6" s="73"/>
      <c r="S6" s="73"/>
      <c r="T6" s="74"/>
    </row>
    <row r="7" spans="1:20" ht="13.5" customHeight="1">
      <c r="A7" s="75"/>
      <c r="B7" s="76" t="s">
        <v>211</v>
      </c>
      <c r="C7" s="77">
        <v>57750</v>
      </c>
      <c r="D7" s="77">
        <v>-20293.13857793808</v>
      </c>
      <c r="E7" s="78">
        <v>37456.86142206192</v>
      </c>
      <c r="F7" s="77">
        <v>426.8475515075054</v>
      </c>
      <c r="G7" s="77">
        <v>0</v>
      </c>
      <c r="H7" s="77">
        <v>-14509.665735535404</v>
      </c>
      <c r="I7" s="78">
        <v>23374.04323803402</v>
      </c>
      <c r="J7" s="72"/>
      <c r="K7" s="77">
        <v>-13707.094487791624</v>
      </c>
      <c r="L7" s="77">
        <v>-705.72904831391</v>
      </c>
      <c r="M7" s="77">
        <v>-96.84219942986965</v>
      </c>
      <c r="N7" s="73"/>
      <c r="O7" s="73"/>
      <c r="P7" s="73"/>
      <c r="Q7" s="73"/>
      <c r="R7" s="73"/>
      <c r="S7" s="73"/>
      <c r="T7" s="74"/>
    </row>
    <row r="8" spans="1:20" ht="13.5" customHeight="1">
      <c r="A8" s="51"/>
      <c r="B8" s="52" t="s">
        <v>42</v>
      </c>
      <c r="C8" s="53">
        <v>58800</v>
      </c>
      <c r="D8" s="53">
        <v>-19873.3600897789</v>
      </c>
      <c r="E8" s="54">
        <v>38926.6399102211</v>
      </c>
      <c r="F8" s="53">
        <v>426.8475515075054</v>
      </c>
      <c r="G8" s="53">
        <v>0</v>
      </c>
      <c r="H8" s="53">
        <v>-14358.036404099867</v>
      </c>
      <c r="I8" s="54">
        <v>24995.451057628736</v>
      </c>
      <c r="J8" s="72"/>
      <c r="K8" s="53">
        <v>-13467.955832810245</v>
      </c>
      <c r="L8" s="53">
        <v>-793.2383718672027</v>
      </c>
      <c r="M8" s="53">
        <v>-96.84219942241907</v>
      </c>
      <c r="N8" s="73"/>
      <c r="O8" s="73"/>
      <c r="P8" s="73"/>
      <c r="Q8" s="73"/>
      <c r="R8" s="73"/>
      <c r="S8" s="73"/>
      <c r="T8" s="74"/>
    </row>
    <row r="9" spans="1:20" ht="13.5" customHeight="1">
      <c r="A9" s="75"/>
      <c r="B9" s="76" t="s">
        <v>212</v>
      </c>
      <c r="C9" s="77">
        <v>60000</v>
      </c>
      <c r="D9" s="77">
        <v>-18613.706434249878</v>
      </c>
      <c r="E9" s="78">
        <v>41386.29356575012</v>
      </c>
      <c r="F9" s="77">
        <v>426.8475515075054</v>
      </c>
      <c r="G9" s="77">
        <v>230</v>
      </c>
      <c r="H9" s="77">
        <v>-14446.861391785591</v>
      </c>
      <c r="I9" s="78">
        <v>27596.279725472035</v>
      </c>
      <c r="J9" s="72"/>
      <c r="K9" s="77">
        <v>-13491.745892677534</v>
      </c>
      <c r="L9" s="77">
        <v>-858.2732996856367</v>
      </c>
      <c r="M9" s="77">
        <v>-96.84219942241907</v>
      </c>
      <c r="N9" s="73"/>
      <c r="O9" s="73"/>
      <c r="P9" s="73"/>
      <c r="Q9" s="73"/>
      <c r="R9" s="73"/>
      <c r="S9" s="73"/>
      <c r="T9" s="74"/>
    </row>
    <row r="10" spans="1:20" ht="13.5" customHeight="1">
      <c r="A10" s="51"/>
      <c r="B10" s="52" t="s">
        <v>57</v>
      </c>
      <c r="C10" s="53">
        <v>59300</v>
      </c>
      <c r="D10" s="53">
        <v>-17434.12272620201</v>
      </c>
      <c r="E10" s="54">
        <v>41865.87727379799</v>
      </c>
      <c r="F10" s="53">
        <v>426.8475515075054</v>
      </c>
      <c r="G10" s="53">
        <v>0</v>
      </c>
      <c r="H10" s="53">
        <v>-14251.112283804323</v>
      </c>
      <c r="I10" s="54">
        <v>28041.61254150117</v>
      </c>
      <c r="J10" s="72"/>
      <c r="K10" s="53">
        <v>-13383.029110947136</v>
      </c>
      <c r="L10" s="53">
        <v>-771.2409734347682</v>
      </c>
      <c r="M10" s="53">
        <v>-96.84219942241907</v>
      </c>
      <c r="N10" s="73"/>
      <c r="O10" s="73"/>
      <c r="P10" s="73"/>
      <c r="Q10" s="73"/>
      <c r="R10" s="73"/>
      <c r="S10" s="73"/>
      <c r="T10" s="74"/>
    </row>
    <row r="11" spans="1:20" ht="13.5" customHeight="1">
      <c r="A11" s="75"/>
      <c r="B11" s="76" t="s">
        <v>213</v>
      </c>
      <c r="C11" s="77">
        <v>56750</v>
      </c>
      <c r="D11" s="77">
        <v>-18953.591522097588</v>
      </c>
      <c r="E11" s="78">
        <v>37796.40847790241</v>
      </c>
      <c r="F11" s="77">
        <v>426.8475515075054</v>
      </c>
      <c r="G11" s="77">
        <v>1426</v>
      </c>
      <c r="H11" s="77">
        <v>-14444.783059003468</v>
      </c>
      <c r="I11" s="78">
        <v>25204.47297040645</v>
      </c>
      <c r="J11" s="72"/>
      <c r="K11" s="77">
        <v>-13070.81506853961</v>
      </c>
      <c r="L11" s="77">
        <v>-1277.1257910405077</v>
      </c>
      <c r="M11" s="77">
        <v>-96.8421994233504</v>
      </c>
      <c r="N11" s="73"/>
      <c r="O11" s="73"/>
      <c r="P11" s="73"/>
      <c r="Q11" s="73"/>
      <c r="R11" s="73"/>
      <c r="S11" s="73"/>
      <c r="T11" s="74"/>
    </row>
    <row r="12" spans="1:20" ht="13.5" customHeight="1">
      <c r="A12" s="51"/>
      <c r="B12" s="52" t="s">
        <v>214</v>
      </c>
      <c r="C12" s="53">
        <v>60200</v>
      </c>
      <c r="D12" s="53">
        <v>-19933.280215978622</v>
      </c>
      <c r="E12" s="54">
        <v>40266.71978402138</v>
      </c>
      <c r="F12" s="53">
        <v>426.8475515075054</v>
      </c>
      <c r="G12" s="53">
        <v>501</v>
      </c>
      <c r="H12" s="53">
        <v>-14392.111061519805</v>
      </c>
      <c r="I12" s="54">
        <v>26802.456274009077</v>
      </c>
      <c r="J12" s="72"/>
      <c r="K12" s="53">
        <v>-13472.539068256947</v>
      </c>
      <c r="L12" s="53">
        <v>-822.7297938404398</v>
      </c>
      <c r="M12" s="53">
        <v>-96.84219942241907</v>
      </c>
      <c r="N12" s="73"/>
      <c r="O12" s="73"/>
      <c r="P12" s="73"/>
      <c r="Q12" s="73"/>
      <c r="R12" s="73"/>
      <c r="S12" s="73"/>
      <c r="T12" s="74"/>
    </row>
    <row r="13" spans="1:20" ht="13.5" customHeight="1">
      <c r="A13" s="75"/>
      <c r="B13" s="76" t="s">
        <v>215</v>
      </c>
      <c r="C13" s="77">
        <v>55900</v>
      </c>
      <c r="D13" s="77">
        <v>-18753.69660949707</v>
      </c>
      <c r="E13" s="78">
        <v>37146.30339050293</v>
      </c>
      <c r="F13" s="77">
        <v>426.8475515075054</v>
      </c>
      <c r="G13" s="77">
        <v>0</v>
      </c>
      <c r="H13" s="77">
        <v>-13992.616926107235</v>
      </c>
      <c r="I13" s="78">
        <v>23580.5340159032</v>
      </c>
      <c r="J13" s="72"/>
      <c r="K13" s="77">
        <v>-13902.718920781073</v>
      </c>
      <c r="L13" s="77">
        <v>6.944194088806346</v>
      </c>
      <c r="M13" s="77">
        <v>-96.84219941496849</v>
      </c>
      <c r="N13" s="73"/>
      <c r="O13" s="73"/>
      <c r="P13" s="73"/>
      <c r="Q13" s="73"/>
      <c r="R13" s="73"/>
      <c r="S13" s="73"/>
      <c r="T13" s="74"/>
    </row>
    <row r="14" spans="1:20" ht="13.5" customHeight="1">
      <c r="A14" s="51"/>
      <c r="B14" s="52" t="s">
        <v>216</v>
      </c>
      <c r="C14" s="53">
        <v>57000</v>
      </c>
      <c r="D14" s="53">
        <v>-19593.453608989716</v>
      </c>
      <c r="E14" s="54">
        <v>37406.546391010284</v>
      </c>
      <c r="F14" s="53">
        <v>426.8475515075054</v>
      </c>
      <c r="G14" s="53">
        <v>0</v>
      </c>
      <c r="H14" s="53">
        <v>-3039.5127411034027</v>
      </c>
      <c r="I14" s="54">
        <v>34793.881201414384</v>
      </c>
      <c r="J14" s="72"/>
      <c r="K14" s="53">
        <v>-13672.841364135145</v>
      </c>
      <c r="L14" s="53">
        <v>-600.7820704770169</v>
      </c>
      <c r="M14" s="53">
        <v>11234.11069350876</v>
      </c>
      <c r="N14" s="73"/>
      <c r="O14" s="73"/>
      <c r="P14" s="73"/>
      <c r="Q14" s="73"/>
      <c r="R14" s="73"/>
      <c r="S14" s="73"/>
      <c r="T14" s="74"/>
    </row>
    <row r="15" spans="1:20" ht="13.5" customHeight="1">
      <c r="A15" s="75"/>
      <c r="B15" s="76" t="s">
        <v>217</v>
      </c>
      <c r="C15" s="77">
        <v>57400</v>
      </c>
      <c r="D15" s="77">
        <v>-19333.50174999237</v>
      </c>
      <c r="E15" s="78">
        <v>38066.49825000763</v>
      </c>
      <c r="F15" s="77">
        <v>426.8475515075054</v>
      </c>
      <c r="G15" s="77">
        <v>0</v>
      </c>
      <c r="H15" s="77">
        <v>-13800.586089738801</v>
      </c>
      <c r="I15" s="78">
        <v>24692.759711776333</v>
      </c>
      <c r="J15" s="72"/>
      <c r="K15" s="77">
        <v>-13725.359812531597</v>
      </c>
      <c r="L15" s="77">
        <v>21.61592220776449</v>
      </c>
      <c r="M15" s="77">
        <v>-96.84219941496849</v>
      </c>
      <c r="N15" s="73"/>
      <c r="O15" s="73"/>
      <c r="P15" s="73"/>
      <c r="Q15" s="73"/>
      <c r="R15" s="73"/>
      <c r="S15" s="73"/>
      <c r="T15" s="74"/>
    </row>
    <row r="16" spans="1:20" ht="13.5" customHeight="1">
      <c r="A16" s="51"/>
      <c r="B16" s="52" t="s">
        <v>218</v>
      </c>
      <c r="C16" s="53">
        <v>58400</v>
      </c>
      <c r="D16" s="53">
        <v>-18213.859852552414</v>
      </c>
      <c r="E16" s="54">
        <v>40186.140147447586</v>
      </c>
      <c r="F16" s="53">
        <v>426.8475515075054</v>
      </c>
      <c r="G16" s="53">
        <v>0</v>
      </c>
      <c r="H16" s="53">
        <v>-14038.822233474248</v>
      </c>
      <c r="I16" s="54">
        <v>26574.165465480844</v>
      </c>
      <c r="J16" s="72"/>
      <c r="K16" s="53">
        <v>-13300.85630215727</v>
      </c>
      <c r="L16" s="53">
        <v>-641.1237318945584</v>
      </c>
      <c r="M16" s="53">
        <v>-96.84219942241907</v>
      </c>
      <c r="N16" s="73"/>
      <c r="O16" s="73"/>
      <c r="P16" s="73"/>
      <c r="Q16" s="73"/>
      <c r="R16" s="73"/>
      <c r="S16" s="73"/>
      <c r="T16" s="74"/>
    </row>
    <row r="17" spans="1:20" ht="13.5" customHeight="1">
      <c r="A17" s="75"/>
      <c r="B17" s="76" t="s">
        <v>131</v>
      </c>
      <c r="C17" s="77">
        <v>57750</v>
      </c>
      <c r="D17" s="77">
        <v>-20153.20609307289</v>
      </c>
      <c r="E17" s="78">
        <v>37596.79390692711</v>
      </c>
      <c r="F17" s="77">
        <v>426.8475515075054</v>
      </c>
      <c r="G17" s="77">
        <v>0</v>
      </c>
      <c r="H17" s="77">
        <v>-14361.793607256204</v>
      </c>
      <c r="I17" s="78">
        <v>23661.84785117841</v>
      </c>
      <c r="J17" s="72"/>
      <c r="K17" s="77">
        <v>-13583.154694851706</v>
      </c>
      <c r="L17" s="77">
        <v>-681.7967129783535</v>
      </c>
      <c r="M17" s="77">
        <v>-96.84219942614436</v>
      </c>
      <c r="N17" s="73"/>
      <c r="O17" s="73"/>
      <c r="P17" s="73"/>
      <c r="Q17" s="73"/>
      <c r="R17" s="73"/>
      <c r="S17" s="73"/>
      <c r="T17" s="74"/>
    </row>
    <row r="18" spans="1:20" ht="13.5" customHeight="1">
      <c r="A18" s="51"/>
      <c r="B18" s="52" t="s">
        <v>219</v>
      </c>
      <c r="C18" s="53">
        <v>54400</v>
      </c>
      <c r="D18" s="53">
        <v>-17774.04369020462</v>
      </c>
      <c r="E18" s="54">
        <v>36625.95630979538</v>
      </c>
      <c r="F18" s="53">
        <v>426.8475515075054</v>
      </c>
      <c r="G18" s="53">
        <v>0</v>
      </c>
      <c r="H18" s="53">
        <v>-14434.66361222641</v>
      </c>
      <c r="I18" s="54">
        <v>22618.140249076474</v>
      </c>
      <c r="J18" s="72"/>
      <c r="K18" s="53">
        <v>-13652.212047594541</v>
      </c>
      <c r="L18" s="53">
        <v>-685.6093652094503</v>
      </c>
      <c r="M18" s="53">
        <v>-96.84219942241907</v>
      </c>
      <c r="N18" s="73"/>
      <c r="O18" s="73"/>
      <c r="P18" s="73"/>
      <c r="Q18" s="73"/>
      <c r="R18" s="73"/>
      <c r="S18" s="73"/>
      <c r="T18" s="74"/>
    </row>
    <row r="19" spans="1:20" ht="13.5" customHeight="1">
      <c r="A19" s="75"/>
      <c r="B19" s="76" t="s">
        <v>220</v>
      </c>
      <c r="C19" s="77">
        <v>58150</v>
      </c>
      <c r="D19" s="77">
        <v>-19113.613912820816</v>
      </c>
      <c r="E19" s="78">
        <v>39036.386087179184</v>
      </c>
      <c r="F19" s="77">
        <v>426.8475515075054</v>
      </c>
      <c r="G19" s="77">
        <v>0</v>
      </c>
      <c r="H19" s="77">
        <v>-13862.819222182989</v>
      </c>
      <c r="I19" s="78">
        <v>25600.4144165037</v>
      </c>
      <c r="J19" s="72"/>
      <c r="K19" s="77">
        <v>-13122.509727613431</v>
      </c>
      <c r="L19" s="77">
        <v>-643.4672951434133</v>
      </c>
      <c r="M19" s="77">
        <v>-96.84219942614436</v>
      </c>
      <c r="N19" s="73"/>
      <c r="O19" s="73"/>
      <c r="P19" s="73"/>
      <c r="Q19" s="73"/>
      <c r="R19" s="73"/>
      <c r="S19" s="73"/>
      <c r="T19" s="74"/>
    </row>
    <row r="20" spans="1:20" ht="13.5" customHeight="1">
      <c r="A20" s="51"/>
      <c r="B20" s="52" t="s">
        <v>221</v>
      </c>
      <c r="C20" s="53">
        <v>57550</v>
      </c>
      <c r="D20" s="53">
        <v>-19533.415024995804</v>
      </c>
      <c r="E20" s="54">
        <v>38016.584975004196</v>
      </c>
      <c r="F20" s="53">
        <v>426.8475515075054</v>
      </c>
      <c r="G20" s="53">
        <v>0</v>
      </c>
      <c r="H20" s="53">
        <v>-14263.310371514266</v>
      </c>
      <c r="I20" s="54">
        <v>24180.122154997436</v>
      </c>
      <c r="J20" s="72"/>
      <c r="K20" s="53">
        <v>-13337.482846426554</v>
      </c>
      <c r="L20" s="53">
        <v>-828.9853256615673</v>
      </c>
      <c r="M20" s="53">
        <v>-96.84219942614436</v>
      </c>
      <c r="N20" s="73"/>
      <c r="O20" s="73"/>
      <c r="P20" s="73"/>
      <c r="Q20" s="73"/>
      <c r="R20" s="73"/>
      <c r="S20" s="73"/>
      <c r="T20" s="74"/>
    </row>
    <row r="21" spans="1:20" ht="13.5" customHeight="1">
      <c r="A21" s="75"/>
      <c r="B21" s="76" t="s">
        <v>222</v>
      </c>
      <c r="C21" s="77">
        <v>56450</v>
      </c>
      <c r="D21" s="77">
        <v>-16074.61319732666</v>
      </c>
      <c r="E21" s="78">
        <v>40375.38680267334</v>
      </c>
      <c r="F21" s="77">
        <v>426.8475515075054</v>
      </c>
      <c r="G21" s="77">
        <v>0</v>
      </c>
      <c r="H21" s="77">
        <v>-14249.803708981972</v>
      </c>
      <c r="I21" s="78">
        <v>26552.430645198874</v>
      </c>
      <c r="J21" s="72"/>
      <c r="K21" s="77">
        <v>-13200.337933011895</v>
      </c>
      <c r="L21" s="77">
        <v>-952.6235765476569</v>
      </c>
      <c r="M21" s="77">
        <v>-96.84219942241907</v>
      </c>
      <c r="N21" s="73"/>
      <c r="O21" s="73"/>
      <c r="P21" s="73"/>
      <c r="Q21" s="73"/>
      <c r="R21" s="73"/>
      <c r="S21" s="73"/>
      <c r="T21" s="74"/>
    </row>
    <row r="22" spans="1:20" ht="13.5" customHeight="1">
      <c r="A22" s="51"/>
      <c r="B22" s="52" t="s">
        <v>223</v>
      </c>
      <c r="C22" s="53">
        <v>58500</v>
      </c>
      <c r="D22" s="53">
        <v>-17814.0303003788</v>
      </c>
      <c r="E22" s="54">
        <v>40685.9696996212</v>
      </c>
      <c r="F22" s="53">
        <v>426.8475515075054</v>
      </c>
      <c r="G22" s="53">
        <v>784</v>
      </c>
      <c r="H22" s="53">
        <v>-13836.518674658528</v>
      </c>
      <c r="I22" s="54">
        <v>28060.298576470177</v>
      </c>
      <c r="J22" s="72"/>
      <c r="K22" s="53">
        <v>-12974.556619589106</v>
      </c>
      <c r="L22" s="53">
        <v>-765.1198556451399</v>
      </c>
      <c r="M22" s="53">
        <v>-96.84219942428172</v>
      </c>
      <c r="N22" s="73"/>
      <c r="O22" s="73"/>
      <c r="P22" s="73"/>
      <c r="Q22" s="73"/>
      <c r="R22" s="73"/>
      <c r="S22" s="73"/>
      <c r="T22" s="74"/>
    </row>
    <row r="23" spans="1:20" ht="13.5" customHeight="1">
      <c r="A23" s="75"/>
      <c r="B23" s="76" t="s">
        <v>224</v>
      </c>
      <c r="C23" s="77">
        <v>56750</v>
      </c>
      <c r="D23" s="77">
        <v>-17054.25079202652</v>
      </c>
      <c r="E23" s="78">
        <v>39695.74920797348</v>
      </c>
      <c r="F23" s="77">
        <v>426.8475515075054</v>
      </c>
      <c r="G23" s="77">
        <v>242</v>
      </c>
      <c r="H23" s="77">
        <v>-14160.068188007835</v>
      </c>
      <c r="I23" s="78">
        <v>26204.52857147315</v>
      </c>
      <c r="J23" s="72"/>
      <c r="K23" s="77">
        <v>-13090.554581115928</v>
      </c>
      <c r="L23" s="77">
        <v>-972.671407469489</v>
      </c>
      <c r="M23" s="77">
        <v>-96.84219942241907</v>
      </c>
      <c r="N23" s="73"/>
      <c r="O23" s="73"/>
      <c r="P23" s="73"/>
      <c r="Q23" s="73"/>
      <c r="R23" s="73"/>
      <c r="S23" s="73"/>
      <c r="T23" s="74"/>
    </row>
    <row r="24" spans="1:20" ht="13.5" customHeight="1">
      <c r="A24" s="51"/>
      <c r="B24" s="52" t="s">
        <v>225</v>
      </c>
      <c r="C24" s="53">
        <v>56700</v>
      </c>
      <c r="D24" s="53">
        <v>-17254.200643897057</v>
      </c>
      <c r="E24" s="54">
        <v>39445.79935610294</v>
      </c>
      <c r="F24" s="53">
        <v>426.8475515075054</v>
      </c>
      <c r="G24" s="53">
        <v>652</v>
      </c>
      <c r="H24" s="53">
        <v>-13413.14962650642</v>
      </c>
      <c r="I24" s="54">
        <v>27111.497281104028</v>
      </c>
      <c r="J24" s="72"/>
      <c r="K24" s="53">
        <v>-12463.079604711536</v>
      </c>
      <c r="L24" s="53">
        <v>-853.2278223724635</v>
      </c>
      <c r="M24" s="53">
        <v>-96.84219942241907</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7.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I19" sqref="I19"/>
      <selection pane="bottomLeft" activeCell="K20" sqref="K20"/>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193</v>
      </c>
      <c r="B1" s="55" t="s">
        <v>234</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24160</v>
      </c>
      <c r="D4" s="53">
        <v>9516.352688789368</v>
      </c>
      <c r="E4" s="54">
        <v>33676.35268878937</v>
      </c>
      <c r="F4" s="53">
        <v>426.8182919523998</v>
      </c>
      <c r="G4" s="53">
        <v>0</v>
      </c>
      <c r="H4" s="53">
        <v>27346.224628089018</v>
      </c>
      <c r="I4" s="54">
        <v>61449.39560883078</v>
      </c>
      <c r="J4" s="72"/>
      <c r="K4" s="53">
        <v>14088.319116072853</v>
      </c>
      <c r="L4" s="53">
        <v>1481.9828588179246</v>
      </c>
      <c r="M4" s="53">
        <v>11775.922653198242</v>
      </c>
      <c r="N4" s="73"/>
      <c r="O4" s="73"/>
      <c r="P4" s="73"/>
      <c r="Q4" s="73"/>
      <c r="R4" s="73"/>
      <c r="S4" s="73"/>
      <c r="T4" s="74"/>
    </row>
    <row r="5" spans="1:20" ht="13.5" customHeight="1">
      <c r="A5" s="75"/>
      <c r="B5" s="76" t="s">
        <v>23</v>
      </c>
      <c r="C5" s="77">
        <v>23420</v>
      </c>
      <c r="D5" s="77">
        <v>9946.679684400558</v>
      </c>
      <c r="E5" s="78">
        <v>33366.67968440056</v>
      </c>
      <c r="F5" s="77">
        <v>426.8182919523998</v>
      </c>
      <c r="G5" s="77">
        <v>0</v>
      </c>
      <c r="H5" s="77">
        <v>26835.586670540062</v>
      </c>
      <c r="I5" s="78">
        <v>60629.08464689302</v>
      </c>
      <c r="J5" s="72"/>
      <c r="K5" s="77">
        <v>15360.50313817538</v>
      </c>
      <c r="L5" s="77">
        <v>-536.5960159584702</v>
      </c>
      <c r="M5" s="77">
        <v>12011.679548323154</v>
      </c>
      <c r="N5" s="73"/>
      <c r="O5" s="73"/>
      <c r="P5" s="73"/>
      <c r="Q5" s="73"/>
      <c r="R5" s="73"/>
      <c r="S5" s="73"/>
      <c r="T5" s="74"/>
    </row>
    <row r="6" spans="1:20" ht="13.5" customHeight="1">
      <c r="A6" s="51"/>
      <c r="B6" s="52" t="s">
        <v>210</v>
      </c>
      <c r="C6" s="53">
        <v>21660</v>
      </c>
      <c r="D6" s="53">
        <v>9216.152275800705</v>
      </c>
      <c r="E6" s="54">
        <v>30876.152275800705</v>
      </c>
      <c r="F6" s="53">
        <v>426.8182919523998</v>
      </c>
      <c r="G6" s="53">
        <v>0</v>
      </c>
      <c r="H6" s="53">
        <v>14664.084537481824</v>
      </c>
      <c r="I6" s="54">
        <v>45967.05510523493</v>
      </c>
      <c r="J6" s="72"/>
      <c r="K6" s="53">
        <v>15403.439609879915</v>
      </c>
      <c r="L6" s="53">
        <v>-642.5128729756724</v>
      </c>
      <c r="M6" s="53">
        <v>-96.84219942241907</v>
      </c>
      <c r="N6" s="73"/>
      <c r="O6" s="73"/>
      <c r="P6" s="73"/>
      <c r="Q6" s="73"/>
      <c r="R6" s="73"/>
      <c r="S6" s="73"/>
      <c r="T6" s="74"/>
    </row>
    <row r="7" spans="1:20" ht="13.5" customHeight="1">
      <c r="A7" s="75"/>
      <c r="B7" s="76" t="s">
        <v>211</v>
      </c>
      <c r="C7" s="77">
        <v>23100</v>
      </c>
      <c r="D7" s="77">
        <v>10156.861422538757</v>
      </c>
      <c r="E7" s="78">
        <v>33256.86142253876</v>
      </c>
      <c r="F7" s="77">
        <v>426.8182919523998</v>
      </c>
      <c r="G7" s="77">
        <v>0</v>
      </c>
      <c r="H7" s="77">
        <v>14180.99661256916</v>
      </c>
      <c r="I7" s="78">
        <v>47864.67632706031</v>
      </c>
      <c r="J7" s="72"/>
      <c r="K7" s="77">
        <v>14983.56786031294</v>
      </c>
      <c r="L7" s="77">
        <v>-705.72904831391</v>
      </c>
      <c r="M7" s="77">
        <v>-96.84219942986965</v>
      </c>
      <c r="N7" s="73"/>
      <c r="O7" s="73"/>
      <c r="P7" s="73"/>
      <c r="Q7" s="73"/>
      <c r="R7" s="73"/>
      <c r="S7" s="73"/>
      <c r="T7" s="74"/>
    </row>
    <row r="8" spans="1:20" ht="13.5" customHeight="1">
      <c r="A8" s="51"/>
      <c r="B8" s="52" t="s">
        <v>42</v>
      </c>
      <c r="C8" s="53">
        <v>23520</v>
      </c>
      <c r="D8" s="53">
        <v>9946.639912128448</v>
      </c>
      <c r="E8" s="54">
        <v>33466.63991212845</v>
      </c>
      <c r="F8" s="53">
        <v>426.8182919523998</v>
      </c>
      <c r="G8" s="53">
        <v>0</v>
      </c>
      <c r="H8" s="53">
        <v>14639.496051594011</v>
      </c>
      <c r="I8" s="54">
        <v>48532.95425567486</v>
      </c>
      <c r="J8" s="72"/>
      <c r="K8" s="53">
        <v>15529.576622883633</v>
      </c>
      <c r="L8" s="53">
        <v>-793.2383718672027</v>
      </c>
      <c r="M8" s="53">
        <v>-96.84219942241907</v>
      </c>
      <c r="N8" s="73"/>
      <c r="O8" s="73"/>
      <c r="P8" s="73"/>
      <c r="Q8" s="73"/>
      <c r="R8" s="73"/>
      <c r="S8" s="73"/>
      <c r="T8" s="74"/>
    </row>
    <row r="9" spans="1:20" ht="13.5" customHeight="1">
      <c r="A9" s="75"/>
      <c r="B9" s="76" t="s">
        <v>212</v>
      </c>
      <c r="C9" s="77">
        <v>24000</v>
      </c>
      <c r="D9" s="77">
        <v>9316.293565273285</v>
      </c>
      <c r="E9" s="78">
        <v>33316.293565273285</v>
      </c>
      <c r="F9" s="77">
        <v>426.8182919523998</v>
      </c>
      <c r="G9" s="77">
        <v>230</v>
      </c>
      <c r="H9" s="77">
        <v>14316.690754048275</v>
      </c>
      <c r="I9" s="78">
        <v>48289.80261127396</v>
      </c>
      <c r="J9" s="72"/>
      <c r="K9" s="77">
        <v>15271.806253156332</v>
      </c>
      <c r="L9" s="77">
        <v>-858.2732996856367</v>
      </c>
      <c r="M9" s="77">
        <v>-96.84219942241907</v>
      </c>
      <c r="N9" s="73"/>
      <c r="O9" s="73"/>
      <c r="P9" s="73"/>
      <c r="Q9" s="73"/>
      <c r="R9" s="73"/>
      <c r="S9" s="73"/>
      <c r="T9" s="74"/>
    </row>
    <row r="10" spans="1:20" ht="13.5" customHeight="1">
      <c r="A10" s="51"/>
      <c r="B10" s="52" t="s">
        <v>57</v>
      </c>
      <c r="C10" s="53">
        <v>23720</v>
      </c>
      <c r="D10" s="53">
        <v>8725.877272844315</v>
      </c>
      <c r="E10" s="54">
        <v>32445.877272844315</v>
      </c>
      <c r="F10" s="53">
        <v>426.8182919523998</v>
      </c>
      <c r="G10" s="53">
        <v>0</v>
      </c>
      <c r="H10" s="53">
        <v>14769.714390835221</v>
      </c>
      <c r="I10" s="54">
        <v>47642.409955631934</v>
      </c>
      <c r="J10" s="72"/>
      <c r="K10" s="53">
        <v>15637.797563692407</v>
      </c>
      <c r="L10" s="53">
        <v>-771.2409734347682</v>
      </c>
      <c r="M10" s="53">
        <v>-96.84219942241907</v>
      </c>
      <c r="N10" s="73"/>
      <c r="O10" s="73"/>
      <c r="P10" s="73"/>
      <c r="Q10" s="73"/>
      <c r="R10" s="73"/>
      <c r="S10" s="73"/>
      <c r="T10" s="74"/>
    </row>
    <row r="11" spans="1:20" ht="13.5" customHeight="1">
      <c r="A11" s="75"/>
      <c r="B11" s="76" t="s">
        <v>213</v>
      </c>
      <c r="C11" s="77">
        <v>22700</v>
      </c>
      <c r="D11" s="77">
        <v>9486.408478021622</v>
      </c>
      <c r="E11" s="78">
        <v>32186.40847802162</v>
      </c>
      <c r="F11" s="77">
        <v>426.8182919523998</v>
      </c>
      <c r="G11" s="77">
        <v>1426</v>
      </c>
      <c r="H11" s="77">
        <v>15520.55453077218</v>
      </c>
      <c r="I11" s="78">
        <v>49559.781300746195</v>
      </c>
      <c r="J11" s="72"/>
      <c r="K11" s="77">
        <v>16894.52252123604</v>
      </c>
      <c r="L11" s="77">
        <v>-1277.1257910405077</v>
      </c>
      <c r="M11" s="77">
        <v>-96.8421994233504</v>
      </c>
      <c r="N11" s="73"/>
      <c r="O11" s="73"/>
      <c r="P11" s="73"/>
      <c r="Q11" s="73"/>
      <c r="R11" s="73"/>
      <c r="S11" s="73"/>
      <c r="T11" s="74"/>
    </row>
    <row r="12" spans="1:20" ht="13.5" customHeight="1">
      <c r="A12" s="51"/>
      <c r="B12" s="52" t="s">
        <v>214</v>
      </c>
      <c r="C12" s="53">
        <v>24080</v>
      </c>
      <c r="D12" s="53">
        <v>9976.719782948494</v>
      </c>
      <c r="E12" s="54">
        <v>34056.719782948494</v>
      </c>
      <c r="F12" s="53">
        <v>426.8182919523998</v>
      </c>
      <c r="G12" s="53">
        <v>501</v>
      </c>
      <c r="H12" s="53">
        <v>14215.34281603887</v>
      </c>
      <c r="I12" s="54">
        <v>49199.88089093976</v>
      </c>
      <c r="J12" s="72"/>
      <c r="K12" s="53">
        <v>15134.914809301728</v>
      </c>
      <c r="L12" s="53">
        <v>-822.7297938404398</v>
      </c>
      <c r="M12" s="53">
        <v>-96.84219942241907</v>
      </c>
      <c r="N12" s="73"/>
      <c r="O12" s="73"/>
      <c r="P12" s="73"/>
      <c r="Q12" s="73"/>
      <c r="R12" s="73"/>
      <c r="S12" s="73"/>
      <c r="T12" s="74"/>
    </row>
    <row r="13" spans="1:20" ht="13.5" customHeight="1">
      <c r="A13" s="75"/>
      <c r="B13" s="76" t="s">
        <v>215</v>
      </c>
      <c r="C13" s="77">
        <v>22360</v>
      </c>
      <c r="D13" s="77">
        <v>9386.303380012512</v>
      </c>
      <c r="E13" s="78">
        <v>31746.303380012512</v>
      </c>
      <c r="F13" s="77">
        <v>426.8182919523998</v>
      </c>
      <c r="G13" s="77">
        <v>0</v>
      </c>
      <c r="H13" s="77">
        <v>14218.480459411554</v>
      </c>
      <c r="I13" s="78">
        <v>46391.602131376465</v>
      </c>
      <c r="J13" s="72"/>
      <c r="K13" s="77">
        <v>14308.378464737716</v>
      </c>
      <c r="L13" s="77">
        <v>6.944194088806346</v>
      </c>
      <c r="M13" s="77">
        <v>-96.84219941496849</v>
      </c>
      <c r="N13" s="73"/>
      <c r="O13" s="73"/>
      <c r="P13" s="73"/>
      <c r="Q13" s="73"/>
      <c r="R13" s="73"/>
      <c r="S13" s="73"/>
      <c r="T13" s="74"/>
    </row>
    <row r="14" spans="1:20" ht="13.5" customHeight="1">
      <c r="A14" s="51"/>
      <c r="B14" s="52" t="s">
        <v>216</v>
      </c>
      <c r="C14" s="53">
        <v>22800</v>
      </c>
      <c r="D14" s="53">
        <v>9806.546391010284</v>
      </c>
      <c r="E14" s="54">
        <v>32606.546391010284</v>
      </c>
      <c r="F14" s="53">
        <v>426.8182919523998</v>
      </c>
      <c r="G14" s="53">
        <v>0</v>
      </c>
      <c r="H14" s="53">
        <v>25608.81514154932</v>
      </c>
      <c r="I14" s="54">
        <v>58642.179824512</v>
      </c>
      <c r="J14" s="72"/>
      <c r="K14" s="53">
        <v>14975.486518517577</v>
      </c>
      <c r="L14" s="53">
        <v>-600.7820704770169</v>
      </c>
      <c r="M14" s="53">
        <v>11234.11069350876</v>
      </c>
      <c r="N14" s="73"/>
      <c r="O14" s="73"/>
      <c r="P14" s="73"/>
      <c r="Q14" s="73"/>
      <c r="R14" s="73"/>
      <c r="S14" s="73"/>
      <c r="T14" s="74"/>
    </row>
    <row r="15" spans="1:20" ht="13.5" customHeight="1">
      <c r="A15" s="75"/>
      <c r="B15" s="76" t="s">
        <v>217</v>
      </c>
      <c r="C15" s="77">
        <v>22960</v>
      </c>
      <c r="D15" s="77">
        <v>9676.49824810028</v>
      </c>
      <c r="E15" s="78">
        <v>32636.49824810028</v>
      </c>
      <c r="F15" s="77">
        <v>426.8182919523998</v>
      </c>
      <c r="G15" s="77">
        <v>0</v>
      </c>
      <c r="H15" s="77">
        <v>14669.462372469046</v>
      </c>
      <c r="I15" s="78">
        <v>47732.778912521724</v>
      </c>
      <c r="J15" s="72"/>
      <c r="K15" s="77">
        <v>14744.68864967625</v>
      </c>
      <c r="L15" s="77">
        <v>21.61592220776449</v>
      </c>
      <c r="M15" s="77">
        <v>-96.84219941496849</v>
      </c>
      <c r="N15" s="73"/>
      <c r="O15" s="73"/>
      <c r="P15" s="73"/>
      <c r="Q15" s="73"/>
      <c r="R15" s="73"/>
      <c r="S15" s="73"/>
      <c r="T15" s="74"/>
    </row>
    <row r="16" spans="1:20" ht="13.5" customHeight="1">
      <c r="A16" s="51"/>
      <c r="B16" s="52" t="s">
        <v>218</v>
      </c>
      <c r="C16" s="53">
        <v>23360</v>
      </c>
      <c r="D16" s="53">
        <v>9116.140148878098</v>
      </c>
      <c r="E16" s="54">
        <v>32476.140148878098</v>
      </c>
      <c r="F16" s="53">
        <v>426.8182919523998</v>
      </c>
      <c r="G16" s="53">
        <v>0</v>
      </c>
      <c r="H16" s="53">
        <v>14972.83584419604</v>
      </c>
      <c r="I16" s="54">
        <v>47875.79428502654</v>
      </c>
      <c r="J16" s="72"/>
      <c r="K16" s="53">
        <v>15710.801775513019</v>
      </c>
      <c r="L16" s="53">
        <v>-641.1237318945584</v>
      </c>
      <c r="M16" s="53">
        <v>-96.84219942241907</v>
      </c>
      <c r="N16" s="73"/>
      <c r="O16" s="73"/>
      <c r="P16" s="73"/>
      <c r="Q16" s="73"/>
      <c r="R16" s="73"/>
      <c r="S16" s="73"/>
      <c r="T16" s="74"/>
    </row>
    <row r="17" spans="1:20" ht="13.5" customHeight="1">
      <c r="A17" s="75"/>
      <c r="B17" s="76" t="s">
        <v>131</v>
      </c>
      <c r="C17" s="77">
        <v>23100</v>
      </c>
      <c r="D17" s="77">
        <v>10086.793905735016</v>
      </c>
      <c r="E17" s="78">
        <v>33186.793905735016</v>
      </c>
      <c r="F17" s="77">
        <v>426.8182919523998</v>
      </c>
      <c r="G17" s="77">
        <v>0</v>
      </c>
      <c r="H17" s="77">
        <v>14271.255325435843</v>
      </c>
      <c r="I17" s="78">
        <v>47884.867523123256</v>
      </c>
      <c r="J17" s="72"/>
      <c r="K17" s="77">
        <v>15049.89423784034</v>
      </c>
      <c r="L17" s="77">
        <v>-681.7967129783535</v>
      </c>
      <c r="M17" s="77">
        <v>-96.84219942614436</v>
      </c>
      <c r="N17" s="73"/>
      <c r="O17" s="73"/>
      <c r="P17" s="73"/>
      <c r="Q17" s="73"/>
      <c r="R17" s="73"/>
      <c r="S17" s="73"/>
      <c r="T17" s="74"/>
    </row>
    <row r="18" spans="1:20" ht="13.5" customHeight="1">
      <c r="A18" s="51"/>
      <c r="B18" s="52" t="s">
        <v>219</v>
      </c>
      <c r="C18" s="53">
        <v>21760</v>
      </c>
      <c r="D18" s="53">
        <v>8895.956310749054</v>
      </c>
      <c r="E18" s="54">
        <v>30655.956310749054</v>
      </c>
      <c r="F18" s="53">
        <v>426.8182919523998</v>
      </c>
      <c r="G18" s="53">
        <v>0</v>
      </c>
      <c r="H18" s="53">
        <v>14289.816107369643</v>
      </c>
      <c r="I18" s="54">
        <v>45372.5907100711</v>
      </c>
      <c r="J18" s="72"/>
      <c r="K18" s="53">
        <v>15072.267672001512</v>
      </c>
      <c r="L18" s="53">
        <v>-685.6093652094503</v>
      </c>
      <c r="M18" s="53">
        <v>-96.84219942241907</v>
      </c>
      <c r="N18" s="73"/>
      <c r="O18" s="73"/>
      <c r="P18" s="73"/>
      <c r="Q18" s="73"/>
      <c r="R18" s="73"/>
      <c r="S18" s="73"/>
      <c r="T18" s="74"/>
    </row>
    <row r="19" spans="1:20" ht="13.5" customHeight="1">
      <c r="A19" s="75"/>
      <c r="B19" s="76" t="s">
        <v>220</v>
      </c>
      <c r="C19" s="77">
        <v>23260</v>
      </c>
      <c r="D19" s="77">
        <v>9566.386087179184</v>
      </c>
      <c r="E19" s="78">
        <v>32826.386087179184</v>
      </c>
      <c r="F19" s="77">
        <v>426.8182919523998</v>
      </c>
      <c r="G19" s="77">
        <v>0</v>
      </c>
      <c r="H19" s="77">
        <v>15456.03508233454</v>
      </c>
      <c r="I19" s="78">
        <v>48709.23946146612</v>
      </c>
      <c r="J19" s="72"/>
      <c r="K19" s="77">
        <v>16196.344576904097</v>
      </c>
      <c r="L19" s="77">
        <v>-643.4672951434133</v>
      </c>
      <c r="M19" s="77">
        <v>-96.84219942614436</v>
      </c>
      <c r="N19" s="73"/>
      <c r="O19" s="73"/>
      <c r="P19" s="73"/>
      <c r="Q19" s="73"/>
      <c r="R19" s="73"/>
      <c r="S19" s="73"/>
      <c r="T19" s="74"/>
    </row>
    <row r="20" spans="1:20" ht="13.5" customHeight="1">
      <c r="A20" s="51"/>
      <c r="B20" s="52" t="s">
        <v>221</v>
      </c>
      <c r="C20" s="53">
        <v>23020</v>
      </c>
      <c r="D20" s="53">
        <v>9776.584975481033</v>
      </c>
      <c r="E20" s="54">
        <v>32796.58497548103</v>
      </c>
      <c r="F20" s="53">
        <v>426.8182919523998</v>
      </c>
      <c r="G20" s="53">
        <v>0</v>
      </c>
      <c r="H20" s="53">
        <v>14688.788452965604</v>
      </c>
      <c r="I20" s="54">
        <v>47912.19172039903</v>
      </c>
      <c r="J20" s="72"/>
      <c r="K20" s="53">
        <v>15614.615978053316</v>
      </c>
      <c r="L20" s="53">
        <v>-828.9853256615673</v>
      </c>
      <c r="M20" s="53">
        <v>-96.84219942614436</v>
      </c>
      <c r="N20" s="73"/>
      <c r="O20" s="73"/>
      <c r="P20" s="73"/>
      <c r="Q20" s="73"/>
      <c r="R20" s="73"/>
      <c r="S20" s="73"/>
      <c r="T20" s="74"/>
    </row>
    <row r="21" spans="1:20" ht="13.5" customHeight="1">
      <c r="A21" s="75"/>
      <c r="B21" s="76" t="s">
        <v>222</v>
      </c>
      <c r="C21" s="77">
        <v>22580</v>
      </c>
      <c r="D21" s="77">
        <v>8045.386802911758</v>
      </c>
      <c r="E21" s="78">
        <v>30625.38680291176</v>
      </c>
      <c r="F21" s="77">
        <v>426.8182919523998</v>
      </c>
      <c r="G21" s="77">
        <v>0</v>
      </c>
      <c r="H21" s="77">
        <v>14794.591479375307</v>
      </c>
      <c r="I21" s="78">
        <v>45846.796574239466</v>
      </c>
      <c r="J21" s="72"/>
      <c r="K21" s="77">
        <v>15844.057255345384</v>
      </c>
      <c r="L21" s="77">
        <v>-952.6235765476569</v>
      </c>
      <c r="M21" s="77">
        <v>-96.84219942241907</v>
      </c>
      <c r="N21" s="73"/>
      <c r="O21" s="73"/>
      <c r="P21" s="73"/>
      <c r="Q21" s="73"/>
      <c r="R21" s="73"/>
      <c r="S21" s="73"/>
      <c r="T21" s="74"/>
    </row>
    <row r="22" spans="1:20" ht="13.5" customHeight="1">
      <c r="A22" s="51"/>
      <c r="B22" s="52" t="s">
        <v>223</v>
      </c>
      <c r="C22" s="53">
        <v>23400</v>
      </c>
      <c r="D22" s="53">
        <v>8915.969699144363</v>
      </c>
      <c r="E22" s="54">
        <v>32315.969699144363</v>
      </c>
      <c r="F22" s="53">
        <v>426.8182919523998</v>
      </c>
      <c r="G22" s="53">
        <v>784</v>
      </c>
      <c r="H22" s="53">
        <v>16038.933711271924</v>
      </c>
      <c r="I22" s="54">
        <v>49565.72170236868</v>
      </c>
      <c r="J22" s="72"/>
      <c r="K22" s="53">
        <v>16900.895766341346</v>
      </c>
      <c r="L22" s="53">
        <v>-765.1198556451399</v>
      </c>
      <c r="M22" s="53">
        <v>-96.84219942428172</v>
      </c>
      <c r="N22" s="73"/>
      <c r="O22" s="73"/>
      <c r="P22" s="73"/>
      <c r="Q22" s="73"/>
      <c r="R22" s="73"/>
      <c r="S22" s="73"/>
      <c r="T22" s="74"/>
    </row>
    <row r="23" spans="1:20" ht="13.5" customHeight="1">
      <c r="A23" s="75"/>
      <c r="B23" s="76" t="s">
        <v>224</v>
      </c>
      <c r="C23" s="77">
        <v>22700</v>
      </c>
      <c r="D23" s="77">
        <v>8535.74920964241</v>
      </c>
      <c r="E23" s="78">
        <v>31235.74920964241</v>
      </c>
      <c r="F23" s="77">
        <v>426.8182919523998</v>
      </c>
      <c r="G23" s="77">
        <v>242</v>
      </c>
      <c r="H23" s="77">
        <v>15220.19407736039</v>
      </c>
      <c r="I23" s="78">
        <v>47124.7615789552</v>
      </c>
      <c r="J23" s="72"/>
      <c r="K23" s="77">
        <v>16289.707684252297</v>
      </c>
      <c r="L23" s="77">
        <v>-972.671407469489</v>
      </c>
      <c r="M23" s="77">
        <v>-96.84219942241907</v>
      </c>
      <c r="N23" s="73"/>
      <c r="O23" s="73"/>
      <c r="P23" s="73"/>
      <c r="Q23" s="73"/>
      <c r="R23" s="73"/>
      <c r="S23" s="73"/>
      <c r="T23" s="74"/>
    </row>
    <row r="24" spans="1:20" ht="13.5" customHeight="1">
      <c r="A24" s="51"/>
      <c r="B24" s="52" t="s">
        <v>225</v>
      </c>
      <c r="C24" s="53">
        <v>22680</v>
      </c>
      <c r="D24" s="53">
        <v>8635.799355864525</v>
      </c>
      <c r="E24" s="54">
        <v>31315.799355864525</v>
      </c>
      <c r="F24" s="53">
        <v>426.8182919523998</v>
      </c>
      <c r="G24" s="53">
        <v>652</v>
      </c>
      <c r="H24" s="53">
        <v>16876.787547015876</v>
      </c>
      <c r="I24" s="54">
        <v>49271.4051948328</v>
      </c>
      <c r="J24" s="72"/>
      <c r="K24" s="53">
        <v>17826.85756881076</v>
      </c>
      <c r="L24" s="53">
        <v>-853.2278223724635</v>
      </c>
      <c r="M24" s="53">
        <v>-96.84219942241907</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8.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L4" sqref="L4:U293"/>
      <selection pane="bottomLeft" activeCell="G25" sqref="G25"/>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194</v>
      </c>
      <c r="B1" s="55" t="s">
        <v>236</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96640</v>
      </c>
      <c r="D4" s="53">
        <v>-47543.64728975296</v>
      </c>
      <c r="E4" s="54">
        <v>49096.35271024704</v>
      </c>
      <c r="F4" s="53">
        <v>426.8182919523998</v>
      </c>
      <c r="G4" s="53">
        <v>0</v>
      </c>
      <c r="H4" s="53">
        <v>10393.669029716428</v>
      </c>
      <c r="I4" s="54">
        <v>59916.84003191587</v>
      </c>
      <c r="J4" s="72"/>
      <c r="K4" s="53">
        <v>-2864.2364822997397</v>
      </c>
      <c r="L4" s="53">
        <v>1481.9828588179246</v>
      </c>
      <c r="M4" s="53">
        <v>11775.922653198242</v>
      </c>
      <c r="N4" s="73"/>
      <c r="O4" s="73"/>
      <c r="P4" s="73"/>
      <c r="Q4" s="73"/>
      <c r="R4" s="73"/>
      <c r="S4" s="73"/>
      <c r="T4" s="74"/>
    </row>
    <row r="5" spans="1:20" ht="13.5" customHeight="1">
      <c r="A5" s="75"/>
      <c r="B5" s="76" t="s">
        <v>23</v>
      </c>
      <c r="C5" s="77">
        <v>93680</v>
      </c>
      <c r="D5" s="77">
        <v>-49693.32031702995</v>
      </c>
      <c r="E5" s="78">
        <v>43986.67968297005</v>
      </c>
      <c r="F5" s="77">
        <v>426.8182919523998</v>
      </c>
      <c r="G5" s="77">
        <v>0</v>
      </c>
      <c r="H5" s="77">
        <v>9350.012714373646</v>
      </c>
      <c r="I5" s="78">
        <v>53763.51068929609</v>
      </c>
      <c r="J5" s="72"/>
      <c r="K5" s="77">
        <v>-2125.070817991038</v>
      </c>
      <c r="L5" s="77">
        <v>-536.5960159584702</v>
      </c>
      <c r="M5" s="77">
        <v>12011.679548323154</v>
      </c>
      <c r="N5" s="73"/>
      <c r="O5" s="73"/>
      <c r="P5" s="73"/>
      <c r="Q5" s="73"/>
      <c r="R5" s="73"/>
      <c r="S5" s="73"/>
      <c r="T5" s="74"/>
    </row>
    <row r="6" spans="1:20" ht="13.5" customHeight="1">
      <c r="A6" s="51"/>
      <c r="B6" s="52" t="s">
        <v>210</v>
      </c>
      <c r="C6" s="53">
        <v>86640</v>
      </c>
      <c r="D6" s="53">
        <v>-46043.84772658348</v>
      </c>
      <c r="E6" s="54">
        <v>40596.15227341652</v>
      </c>
      <c r="F6" s="53">
        <v>426.8182919523998</v>
      </c>
      <c r="G6" s="53">
        <v>0</v>
      </c>
      <c r="H6" s="53">
        <v>-2872.813867155461</v>
      </c>
      <c r="I6" s="54">
        <v>38150.15669821345</v>
      </c>
      <c r="J6" s="72"/>
      <c r="K6" s="53">
        <v>-2133.4587947573696</v>
      </c>
      <c r="L6" s="53">
        <v>-642.5128729756724</v>
      </c>
      <c r="M6" s="53">
        <v>-96.84219942241907</v>
      </c>
      <c r="N6" s="73"/>
      <c r="O6" s="73"/>
      <c r="P6" s="73"/>
      <c r="Q6" s="73"/>
      <c r="R6" s="73"/>
      <c r="S6" s="73"/>
      <c r="T6" s="74"/>
    </row>
    <row r="7" spans="1:20" ht="13.5" customHeight="1">
      <c r="A7" s="75"/>
      <c r="B7" s="76" t="s">
        <v>211</v>
      </c>
      <c r="C7" s="77">
        <v>92400</v>
      </c>
      <c r="D7" s="77">
        <v>-50743.13857793808</v>
      </c>
      <c r="E7" s="78">
        <v>41656.86142206192</v>
      </c>
      <c r="F7" s="77">
        <v>426.8182919523998</v>
      </c>
      <c r="G7" s="77">
        <v>0</v>
      </c>
      <c r="H7" s="77">
        <v>-3216.1269640964356</v>
      </c>
      <c r="I7" s="78">
        <v>38867.55274991788</v>
      </c>
      <c r="J7" s="72"/>
      <c r="K7" s="77">
        <v>-2413.555716352656</v>
      </c>
      <c r="L7" s="77">
        <v>-705.72904831391</v>
      </c>
      <c r="M7" s="77">
        <v>-96.84219942986965</v>
      </c>
      <c r="N7" s="73"/>
      <c r="O7" s="73"/>
      <c r="P7" s="73"/>
      <c r="Q7" s="73"/>
      <c r="R7" s="73"/>
      <c r="S7" s="73"/>
      <c r="T7" s="74"/>
    </row>
    <row r="8" spans="1:20" ht="13.5" customHeight="1">
      <c r="A8" s="51"/>
      <c r="B8" s="52" t="s">
        <v>42</v>
      </c>
      <c r="C8" s="53">
        <v>94080</v>
      </c>
      <c r="D8" s="53">
        <v>-49693.36008787155</v>
      </c>
      <c r="E8" s="54">
        <v>44386.63991212845</v>
      </c>
      <c r="F8" s="53">
        <v>426.8182919523998</v>
      </c>
      <c r="G8" s="53">
        <v>0</v>
      </c>
      <c r="H8" s="53">
        <v>-2916.9582953362196</v>
      </c>
      <c r="I8" s="54">
        <v>41896.49990874463</v>
      </c>
      <c r="J8" s="72"/>
      <c r="K8" s="53">
        <v>-2026.8777240465977</v>
      </c>
      <c r="L8" s="53">
        <v>-793.2383718672027</v>
      </c>
      <c r="M8" s="53">
        <v>-96.84219942241907</v>
      </c>
      <c r="N8" s="73"/>
      <c r="O8" s="73"/>
      <c r="P8" s="73"/>
      <c r="Q8" s="73"/>
      <c r="R8" s="73"/>
      <c r="S8" s="73"/>
      <c r="T8" s="74"/>
    </row>
    <row r="9" spans="1:20" ht="13.5" customHeight="1">
      <c r="A9" s="75"/>
      <c r="B9" s="76" t="s">
        <v>212</v>
      </c>
      <c r="C9" s="77">
        <v>96000</v>
      </c>
      <c r="D9" s="77">
        <v>-46543.70643544197</v>
      </c>
      <c r="E9" s="78">
        <v>49456.29356455803</v>
      </c>
      <c r="F9" s="77">
        <v>426.8182919523998</v>
      </c>
      <c r="G9" s="77">
        <v>230</v>
      </c>
      <c r="H9" s="77">
        <v>-3011.3540462638653</v>
      </c>
      <c r="I9" s="78">
        <v>47101.75781024656</v>
      </c>
      <c r="J9" s="72"/>
      <c r="K9" s="77">
        <v>-2056.2385471558096</v>
      </c>
      <c r="L9" s="77">
        <v>-858.2732996856367</v>
      </c>
      <c r="M9" s="77">
        <v>-96.84219942241907</v>
      </c>
      <c r="N9" s="73"/>
      <c r="O9" s="73"/>
      <c r="P9" s="73"/>
      <c r="Q9" s="73"/>
      <c r="R9" s="73"/>
      <c r="S9" s="73"/>
      <c r="T9" s="74"/>
    </row>
    <row r="10" spans="1:20" ht="13.5" customHeight="1">
      <c r="A10" s="51"/>
      <c r="B10" s="52" t="s">
        <v>57</v>
      </c>
      <c r="C10" s="53">
        <v>94880</v>
      </c>
      <c r="D10" s="53">
        <v>-43594.12272500992</v>
      </c>
      <c r="E10" s="54">
        <v>51285.87727499008</v>
      </c>
      <c r="F10" s="53">
        <v>426.8182919523998</v>
      </c>
      <c r="G10" s="53">
        <v>0</v>
      </c>
      <c r="H10" s="53">
        <v>-2803.7345470708274</v>
      </c>
      <c r="I10" s="54">
        <v>48908.961019871655</v>
      </c>
      <c r="J10" s="72"/>
      <c r="K10" s="53">
        <v>-1935.65137421364</v>
      </c>
      <c r="L10" s="53">
        <v>-771.2409734347682</v>
      </c>
      <c r="M10" s="53">
        <v>-96.84219942241907</v>
      </c>
      <c r="N10" s="73"/>
      <c r="O10" s="73"/>
      <c r="P10" s="73"/>
      <c r="Q10" s="73"/>
      <c r="R10" s="73"/>
      <c r="S10" s="73"/>
      <c r="T10" s="74"/>
    </row>
    <row r="11" spans="1:20" ht="13.5" customHeight="1">
      <c r="A11" s="75"/>
      <c r="B11" s="76" t="s">
        <v>213</v>
      </c>
      <c r="C11" s="77">
        <v>90800</v>
      </c>
      <c r="D11" s="77">
        <v>-47393.5915222764</v>
      </c>
      <c r="E11" s="78">
        <v>43406.4084777236</v>
      </c>
      <c r="F11" s="77">
        <v>426.8182919523998</v>
      </c>
      <c r="G11" s="77">
        <v>1426</v>
      </c>
      <c r="H11" s="77">
        <v>-2613.2456752671587</v>
      </c>
      <c r="I11" s="78">
        <v>42645.98109440884</v>
      </c>
      <c r="J11" s="72"/>
      <c r="K11" s="77">
        <v>-1239.2776848033004</v>
      </c>
      <c r="L11" s="77">
        <v>-1277.1257910405077</v>
      </c>
      <c r="M11" s="77">
        <v>-96.8421994233504</v>
      </c>
      <c r="N11" s="73"/>
      <c r="O11" s="73"/>
      <c r="P11" s="73"/>
      <c r="Q11" s="73"/>
      <c r="R11" s="73"/>
      <c r="S11" s="73"/>
      <c r="T11" s="74"/>
    </row>
    <row r="12" spans="1:20" ht="13.5" customHeight="1">
      <c r="A12" s="51"/>
      <c r="B12" s="52" t="s">
        <v>214</v>
      </c>
      <c r="C12" s="53">
        <v>96320</v>
      </c>
      <c r="D12" s="53">
        <v>-49843.28021681309</v>
      </c>
      <c r="E12" s="54">
        <v>46476.71978318691</v>
      </c>
      <c r="F12" s="53">
        <v>426.8182919523998</v>
      </c>
      <c r="G12" s="53">
        <v>501</v>
      </c>
      <c r="H12" s="53">
        <v>-3118.32877100763</v>
      </c>
      <c r="I12" s="54">
        <v>44286.20930413168</v>
      </c>
      <c r="J12" s="72"/>
      <c r="K12" s="53">
        <v>-2198.756777744771</v>
      </c>
      <c r="L12" s="53">
        <v>-822.7297938404398</v>
      </c>
      <c r="M12" s="53">
        <v>-96.84219942241907</v>
      </c>
      <c r="N12" s="73"/>
      <c r="O12" s="73"/>
      <c r="P12" s="73"/>
      <c r="Q12" s="73"/>
      <c r="R12" s="73"/>
      <c r="S12" s="73"/>
      <c r="T12" s="74"/>
    </row>
    <row r="13" spans="1:20" ht="13.5" customHeight="1">
      <c r="A13" s="75"/>
      <c r="B13" s="76" t="s">
        <v>215</v>
      </c>
      <c r="C13" s="77">
        <v>89440</v>
      </c>
      <c r="D13" s="77">
        <v>-46893.69661426544</v>
      </c>
      <c r="E13" s="78">
        <v>42546.30338573456</v>
      </c>
      <c r="F13" s="77">
        <v>426.8182919523998</v>
      </c>
      <c r="G13" s="77">
        <v>0</v>
      </c>
      <c r="H13" s="77">
        <v>-2800.7872276078688</v>
      </c>
      <c r="I13" s="78">
        <v>40172.334450079084</v>
      </c>
      <c r="J13" s="72"/>
      <c r="K13" s="77">
        <v>-2710.8892222817067</v>
      </c>
      <c r="L13" s="77">
        <v>6.944194088806346</v>
      </c>
      <c r="M13" s="77">
        <v>-96.84219941496849</v>
      </c>
      <c r="N13" s="73"/>
      <c r="O13" s="73"/>
      <c r="P13" s="73"/>
      <c r="Q13" s="73"/>
      <c r="R13" s="73"/>
      <c r="S13" s="73"/>
      <c r="T13" s="74"/>
    </row>
    <row r="14" spans="1:20" ht="13.5" customHeight="1">
      <c r="A14" s="51"/>
      <c r="B14" s="52" t="s">
        <v>216</v>
      </c>
      <c r="C14" s="53">
        <v>91200</v>
      </c>
      <c r="D14" s="53">
        <v>-48993.453608989716</v>
      </c>
      <c r="E14" s="54">
        <v>42206.546391010284</v>
      </c>
      <c r="F14" s="53">
        <v>426.8182919523998</v>
      </c>
      <c r="G14" s="53">
        <v>0</v>
      </c>
      <c r="H14" s="53">
        <v>8250.910406937142</v>
      </c>
      <c r="I14" s="54">
        <v>50884.27508989982</v>
      </c>
      <c r="J14" s="72"/>
      <c r="K14" s="53">
        <v>-2382.4182160945993</v>
      </c>
      <c r="L14" s="53">
        <v>-600.7820704770169</v>
      </c>
      <c r="M14" s="53">
        <v>11234.11069350876</v>
      </c>
      <c r="N14" s="73"/>
      <c r="O14" s="73"/>
      <c r="P14" s="73"/>
      <c r="Q14" s="73"/>
      <c r="R14" s="73"/>
      <c r="S14" s="73"/>
      <c r="T14" s="74"/>
    </row>
    <row r="15" spans="1:20" ht="13.5" customHeight="1">
      <c r="A15" s="75"/>
      <c r="B15" s="76" t="s">
        <v>217</v>
      </c>
      <c r="C15" s="77">
        <v>91840</v>
      </c>
      <c r="D15" s="77">
        <v>-48343.50174808502</v>
      </c>
      <c r="E15" s="78">
        <v>43496.49825191498</v>
      </c>
      <c r="F15" s="77">
        <v>426.8182919523998</v>
      </c>
      <c r="G15" s="77">
        <v>0</v>
      </c>
      <c r="H15" s="77">
        <v>-2554.8078575659265</v>
      </c>
      <c r="I15" s="78">
        <v>41368.50868630145</v>
      </c>
      <c r="J15" s="72"/>
      <c r="K15" s="77">
        <v>-2479.5815803587225</v>
      </c>
      <c r="L15" s="77">
        <v>21.61592220776449</v>
      </c>
      <c r="M15" s="77">
        <v>-96.84219941496849</v>
      </c>
      <c r="N15" s="73"/>
      <c r="O15" s="73"/>
      <c r="P15" s="73"/>
      <c r="Q15" s="73"/>
      <c r="R15" s="73"/>
      <c r="S15" s="73"/>
      <c r="T15" s="74"/>
    </row>
    <row r="16" spans="1:20" ht="13.5" customHeight="1">
      <c r="A16" s="51"/>
      <c r="B16" s="52" t="s">
        <v>218</v>
      </c>
      <c r="C16" s="53">
        <v>93440</v>
      </c>
      <c r="D16" s="53">
        <v>-45543.859850883484</v>
      </c>
      <c r="E16" s="54">
        <v>47896.140149116516</v>
      </c>
      <c r="F16" s="53">
        <v>426.8182919523998</v>
      </c>
      <c r="G16" s="53">
        <v>0</v>
      </c>
      <c r="H16" s="53">
        <v>-2624.8488428837445</v>
      </c>
      <c r="I16" s="54">
        <v>45698.10959818517</v>
      </c>
      <c r="J16" s="72"/>
      <c r="K16" s="53">
        <v>-1886.8829115667668</v>
      </c>
      <c r="L16" s="53">
        <v>-641.1237318945584</v>
      </c>
      <c r="M16" s="53">
        <v>-96.84219942241907</v>
      </c>
      <c r="N16" s="73"/>
      <c r="O16" s="73"/>
      <c r="P16" s="73"/>
      <c r="Q16" s="73"/>
      <c r="R16" s="73"/>
      <c r="S16" s="73"/>
      <c r="T16" s="74"/>
    </row>
    <row r="17" spans="1:20" ht="13.5" customHeight="1">
      <c r="A17" s="75"/>
      <c r="B17" s="76" t="s">
        <v>131</v>
      </c>
      <c r="C17" s="77">
        <v>92400</v>
      </c>
      <c r="D17" s="77">
        <v>-50393.2060945034</v>
      </c>
      <c r="E17" s="78">
        <v>42006.7939054966</v>
      </c>
      <c r="F17" s="77">
        <v>426.8182919523998</v>
      </c>
      <c r="G17" s="77">
        <v>0</v>
      </c>
      <c r="H17" s="77">
        <v>-3094.3840543488586</v>
      </c>
      <c r="I17" s="78">
        <v>39339.22814310013</v>
      </c>
      <c r="J17" s="72"/>
      <c r="K17" s="77">
        <v>-2315.7451419443605</v>
      </c>
      <c r="L17" s="77">
        <v>-681.7967129783535</v>
      </c>
      <c r="M17" s="77">
        <v>-96.84219942614436</v>
      </c>
      <c r="N17" s="73"/>
      <c r="O17" s="73"/>
      <c r="P17" s="73"/>
      <c r="Q17" s="73"/>
      <c r="R17" s="73"/>
      <c r="S17" s="73"/>
      <c r="T17" s="74"/>
    </row>
    <row r="18" spans="1:20" ht="13.5" customHeight="1">
      <c r="A18" s="51"/>
      <c r="B18" s="52" t="s">
        <v>219</v>
      </c>
      <c r="C18" s="53">
        <v>87040</v>
      </c>
      <c r="D18" s="53">
        <v>-44444.04369163513</v>
      </c>
      <c r="E18" s="54">
        <v>42595.95630836487</v>
      </c>
      <c r="F18" s="53">
        <v>426.8182919523998</v>
      </c>
      <c r="G18" s="53">
        <v>0</v>
      </c>
      <c r="H18" s="53">
        <v>-3189.371609622487</v>
      </c>
      <c r="I18" s="54">
        <v>39833.402990694776</v>
      </c>
      <c r="J18" s="72"/>
      <c r="K18" s="53">
        <v>-2406.9200449906175</v>
      </c>
      <c r="L18" s="53">
        <v>-685.6093652094503</v>
      </c>
      <c r="M18" s="53">
        <v>-96.84219942241907</v>
      </c>
      <c r="N18" s="73"/>
      <c r="O18" s="73"/>
      <c r="P18" s="73"/>
      <c r="Q18" s="73"/>
      <c r="R18" s="73"/>
      <c r="S18" s="73"/>
      <c r="T18" s="74"/>
    </row>
    <row r="19" spans="1:20" ht="13.5" customHeight="1">
      <c r="A19" s="75"/>
      <c r="B19" s="76" t="s">
        <v>220</v>
      </c>
      <c r="C19" s="77">
        <v>93040</v>
      </c>
      <c r="D19" s="77">
        <v>-47793.613912820816</v>
      </c>
      <c r="E19" s="78">
        <v>45246.386087179184</v>
      </c>
      <c r="F19" s="77">
        <v>426.8182919523998</v>
      </c>
      <c r="G19" s="77">
        <v>0</v>
      </c>
      <c r="H19" s="77">
        <v>-2357.106244112645</v>
      </c>
      <c r="I19" s="78">
        <v>43316.09813501894</v>
      </c>
      <c r="J19" s="72"/>
      <c r="K19" s="77">
        <v>-1616.7967495430876</v>
      </c>
      <c r="L19" s="77">
        <v>-643.4672951434133</v>
      </c>
      <c r="M19" s="77">
        <v>-96.84219942614436</v>
      </c>
      <c r="N19" s="73"/>
      <c r="O19" s="73"/>
      <c r="P19" s="73"/>
      <c r="Q19" s="73"/>
      <c r="R19" s="73"/>
      <c r="S19" s="73"/>
      <c r="T19" s="74"/>
    </row>
    <row r="20" spans="1:20" ht="13.5" customHeight="1">
      <c r="A20" s="51"/>
      <c r="B20" s="52" t="s">
        <v>221</v>
      </c>
      <c r="C20" s="53">
        <v>92080</v>
      </c>
      <c r="D20" s="53">
        <v>-48843.41502523422</v>
      </c>
      <c r="E20" s="54">
        <v>43236.58497476578</v>
      </c>
      <c r="F20" s="53">
        <v>426.8182919523998</v>
      </c>
      <c r="G20" s="53">
        <v>0</v>
      </c>
      <c r="H20" s="53">
        <v>-2885.339638707854</v>
      </c>
      <c r="I20" s="54">
        <v>40778.06362801032</v>
      </c>
      <c r="J20" s="72"/>
      <c r="K20" s="53">
        <v>-1959.5121136201424</v>
      </c>
      <c r="L20" s="53">
        <v>-828.9853256615673</v>
      </c>
      <c r="M20" s="53">
        <v>-96.84219942614436</v>
      </c>
      <c r="N20" s="73"/>
      <c r="O20" s="73"/>
      <c r="P20" s="73"/>
      <c r="Q20" s="73"/>
      <c r="R20" s="73"/>
      <c r="S20" s="73"/>
      <c r="T20" s="74"/>
    </row>
    <row r="21" spans="1:20" ht="13.5" customHeight="1">
      <c r="A21" s="75"/>
      <c r="B21" s="76" t="s">
        <v>222</v>
      </c>
      <c r="C21" s="77">
        <v>90320</v>
      </c>
      <c r="D21" s="77">
        <v>-40194.61319756508</v>
      </c>
      <c r="E21" s="78">
        <v>50125.38680243492</v>
      </c>
      <c r="F21" s="77">
        <v>426.8182919523998</v>
      </c>
      <c r="G21" s="77">
        <v>0</v>
      </c>
      <c r="H21" s="77">
        <v>-2849.4903880773572</v>
      </c>
      <c r="I21" s="78">
        <v>47702.71470630996</v>
      </c>
      <c r="J21" s="72"/>
      <c r="K21" s="77">
        <v>-1800.0246121072812</v>
      </c>
      <c r="L21" s="77">
        <v>-952.6235765476569</v>
      </c>
      <c r="M21" s="77">
        <v>-96.84219942241907</v>
      </c>
      <c r="N21" s="73"/>
      <c r="O21" s="73"/>
      <c r="P21" s="73"/>
      <c r="Q21" s="73"/>
      <c r="R21" s="73"/>
      <c r="S21" s="73"/>
      <c r="T21" s="74"/>
    </row>
    <row r="22" spans="1:20" ht="13.5" customHeight="1">
      <c r="A22" s="51"/>
      <c r="B22" s="52" t="s">
        <v>223</v>
      </c>
      <c r="C22" s="53">
        <v>93600</v>
      </c>
      <c r="D22" s="53">
        <v>-44544.030301332474</v>
      </c>
      <c r="E22" s="54">
        <v>49055.969698667526</v>
      </c>
      <c r="F22" s="53">
        <v>426.8182919523998</v>
      </c>
      <c r="G22" s="53">
        <v>784</v>
      </c>
      <c r="H22" s="53">
        <v>-2103.7132034197552</v>
      </c>
      <c r="I22" s="54">
        <v>48163.07478720017</v>
      </c>
      <c r="J22" s="72"/>
      <c r="K22" s="53">
        <v>-1241.7511483503338</v>
      </c>
      <c r="L22" s="53">
        <v>-765.1198556451399</v>
      </c>
      <c r="M22" s="53">
        <v>-96.84219942428172</v>
      </c>
      <c r="N22" s="73"/>
      <c r="O22" s="73"/>
      <c r="P22" s="73"/>
      <c r="Q22" s="73"/>
      <c r="R22" s="73"/>
      <c r="S22" s="73"/>
      <c r="T22" s="74"/>
    </row>
    <row r="23" spans="1:20" ht="13.5" customHeight="1">
      <c r="A23" s="75"/>
      <c r="B23" s="76" t="s">
        <v>224</v>
      </c>
      <c r="C23" s="77">
        <v>90800</v>
      </c>
      <c r="D23" s="77">
        <v>-42644.25079059601</v>
      </c>
      <c r="E23" s="78">
        <v>48155.74920940399</v>
      </c>
      <c r="F23" s="77">
        <v>426.8182919523998</v>
      </c>
      <c r="G23" s="77">
        <v>242</v>
      </c>
      <c r="H23" s="77">
        <v>-2571.9878394296325</v>
      </c>
      <c r="I23" s="78">
        <v>46252.57966192676</v>
      </c>
      <c r="J23" s="72"/>
      <c r="K23" s="77">
        <v>-1502.4742325377244</v>
      </c>
      <c r="L23" s="77">
        <v>-972.671407469489</v>
      </c>
      <c r="M23" s="77">
        <v>-96.84219942241907</v>
      </c>
      <c r="N23" s="73"/>
      <c r="O23" s="73"/>
      <c r="P23" s="73"/>
      <c r="Q23" s="73"/>
      <c r="R23" s="73"/>
      <c r="S23" s="73"/>
      <c r="T23" s="74"/>
    </row>
    <row r="24" spans="1:20" ht="13.5" customHeight="1">
      <c r="A24" s="51"/>
      <c r="B24" s="52" t="s">
        <v>225</v>
      </c>
      <c r="C24" s="53">
        <v>90720</v>
      </c>
      <c r="D24" s="53">
        <v>-43144.20064365864</v>
      </c>
      <c r="E24" s="54">
        <v>47575.79935634136</v>
      </c>
      <c r="F24" s="53">
        <v>426.8182919523998</v>
      </c>
      <c r="G24" s="53">
        <v>652</v>
      </c>
      <c r="H24" s="53">
        <v>-1550.2919438141091</v>
      </c>
      <c r="I24" s="54">
        <v>47104.32570447965</v>
      </c>
      <c r="J24" s="72"/>
      <c r="K24" s="53">
        <v>-600.2219220192266</v>
      </c>
      <c r="L24" s="53">
        <v>-853.2278223724635</v>
      </c>
      <c r="M24" s="53">
        <v>-96.84219942241907</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xl/worksheets/sheet9.xml><?xml version="1.0" encoding="utf-8"?>
<worksheet xmlns="http://schemas.openxmlformats.org/spreadsheetml/2006/main" xmlns:r="http://schemas.openxmlformats.org/officeDocument/2006/relationships">
  <dimension ref="A1:AD25"/>
  <sheetViews>
    <sheetView showGridLines="0" zoomScalePageLayoutView="0" workbookViewId="0" topLeftCell="A1">
      <pane ySplit="3" topLeftCell="A4" activePane="bottomLeft" state="frozen"/>
      <selection pane="topLeft" activeCell="L4" sqref="L4:U293"/>
      <selection pane="bottomLeft" activeCell="K26" sqref="K26"/>
    </sheetView>
  </sheetViews>
  <sheetFormatPr defaultColWidth="9.140625" defaultRowHeight="12.75"/>
  <cols>
    <col min="1" max="1" width="4.7109375" style="56" customWidth="1"/>
    <col min="2" max="2" width="14.7109375" style="56" customWidth="1"/>
    <col min="3" max="3" width="8.7109375" style="56" customWidth="1"/>
    <col min="4" max="4" width="9.7109375" style="56" customWidth="1"/>
    <col min="5" max="5" width="14.140625" style="56" customWidth="1"/>
    <col min="6" max="7" width="11.421875" style="56" customWidth="1"/>
    <col min="8" max="8" width="9.7109375" style="56" customWidth="1"/>
    <col min="9" max="9" width="9.7109375" style="57" customWidth="1"/>
    <col min="10" max="10" width="2.00390625" style="56" customWidth="1"/>
    <col min="11" max="12" width="9.140625" style="56" customWidth="1"/>
    <col min="13" max="13" width="10.421875" style="56" customWidth="1"/>
    <col min="14" max="19" width="9.140625" style="58" customWidth="1"/>
    <col min="20" max="20" width="12.421875" style="58" customWidth="1"/>
    <col min="21" max="16384" width="9.140625" style="56" customWidth="1"/>
  </cols>
  <sheetData>
    <row r="1" spans="1:2" ht="15.75" customHeight="1">
      <c r="A1" s="55" t="s">
        <v>195</v>
      </c>
      <c r="B1" s="55" t="s">
        <v>235</v>
      </c>
    </row>
    <row r="2" spans="1:19" ht="15.75" customHeight="1">
      <c r="A2" s="59"/>
      <c r="B2" s="59"/>
      <c r="C2" s="59"/>
      <c r="D2" s="59"/>
      <c r="E2" s="59"/>
      <c r="F2" s="59"/>
      <c r="G2" s="59"/>
      <c r="H2" s="59"/>
      <c r="I2" s="60"/>
      <c r="J2" s="61"/>
      <c r="K2" s="61" t="s">
        <v>198</v>
      </c>
      <c r="L2" s="61"/>
      <c r="M2" s="61"/>
      <c r="N2" s="62"/>
      <c r="O2" s="62"/>
      <c r="P2" s="62"/>
      <c r="Q2" s="62"/>
      <c r="R2" s="62"/>
      <c r="S2" s="62"/>
    </row>
    <row r="3" spans="1:30" ht="42" customHeight="1" thickBot="1">
      <c r="A3" s="63"/>
      <c r="B3" s="63" t="s">
        <v>226</v>
      </c>
      <c r="C3" s="64" t="s">
        <v>183</v>
      </c>
      <c r="D3" s="64" t="s">
        <v>184</v>
      </c>
      <c r="E3" s="65" t="s">
        <v>187</v>
      </c>
      <c r="F3" s="64" t="s">
        <v>185</v>
      </c>
      <c r="G3" s="64" t="s">
        <v>208</v>
      </c>
      <c r="H3" s="64" t="s">
        <v>186</v>
      </c>
      <c r="I3" s="66" t="s">
        <v>0</v>
      </c>
      <c r="J3" s="67"/>
      <c r="K3" s="64" t="s">
        <v>227</v>
      </c>
      <c r="L3" s="64" t="s">
        <v>228</v>
      </c>
      <c r="M3" s="64" t="s">
        <v>229</v>
      </c>
      <c r="N3" s="68"/>
      <c r="O3" s="68"/>
      <c r="P3" s="68"/>
      <c r="Q3" s="68"/>
      <c r="R3" s="68"/>
      <c r="S3" s="68"/>
      <c r="T3" s="69"/>
      <c r="V3" s="70"/>
      <c r="W3" s="70"/>
      <c r="X3" s="70"/>
      <c r="Y3" s="70"/>
      <c r="Z3" s="70"/>
      <c r="AA3" s="70"/>
      <c r="AB3" s="71"/>
      <c r="AC3" s="70"/>
      <c r="AD3" s="70"/>
    </row>
    <row r="4" spans="1:20" ht="13.5" customHeight="1">
      <c r="A4" s="51"/>
      <c r="B4" s="52" t="s">
        <v>11</v>
      </c>
      <c r="C4" s="53">
        <v>12080</v>
      </c>
      <c r="D4" s="53">
        <v>19026.35270547867</v>
      </c>
      <c r="E4" s="54">
        <v>31106.35270547867</v>
      </c>
      <c r="F4" s="53">
        <v>426.8182919523998</v>
      </c>
      <c r="G4" s="53">
        <v>0</v>
      </c>
      <c r="H4" s="53">
        <v>44958.3638954221</v>
      </c>
      <c r="I4" s="54">
        <v>76491.53489285317</v>
      </c>
      <c r="J4" s="72"/>
      <c r="K4" s="53">
        <v>31700.458383405938</v>
      </c>
      <c r="L4" s="53">
        <v>1481.9828588179246</v>
      </c>
      <c r="M4" s="53">
        <v>11775.922653198242</v>
      </c>
      <c r="N4" s="73"/>
      <c r="O4" s="73"/>
      <c r="P4" s="73"/>
      <c r="Q4" s="73"/>
      <c r="R4" s="73"/>
      <c r="S4" s="73"/>
      <c r="T4" s="74"/>
    </row>
    <row r="5" spans="1:20" ht="13.5" customHeight="1">
      <c r="A5" s="75"/>
      <c r="B5" s="76" t="s">
        <v>23</v>
      </c>
      <c r="C5" s="77">
        <v>11710</v>
      </c>
      <c r="D5" s="77">
        <v>19886.6796810627</v>
      </c>
      <c r="E5" s="78">
        <v>31596.6796810627</v>
      </c>
      <c r="F5" s="77">
        <v>426.8182919523998</v>
      </c>
      <c r="G5" s="77">
        <v>0</v>
      </c>
      <c r="H5" s="77">
        <v>44776.11479364698</v>
      </c>
      <c r="I5" s="78">
        <v>76799.61276666207</v>
      </c>
      <c r="J5" s="72"/>
      <c r="K5" s="77">
        <v>33301.031261282296</v>
      </c>
      <c r="L5" s="77">
        <v>-536.5960159584702</v>
      </c>
      <c r="M5" s="77">
        <v>12011.679548323154</v>
      </c>
      <c r="N5" s="73"/>
      <c r="O5" s="73"/>
      <c r="P5" s="73"/>
      <c r="Q5" s="73"/>
      <c r="R5" s="73"/>
      <c r="S5" s="73"/>
      <c r="T5" s="74"/>
    </row>
    <row r="6" spans="1:20" ht="13.5" customHeight="1">
      <c r="A6" s="51"/>
      <c r="B6" s="52" t="s">
        <v>210</v>
      </c>
      <c r="C6" s="53">
        <v>10830</v>
      </c>
      <c r="D6" s="53">
        <v>18426.152273654938</v>
      </c>
      <c r="E6" s="54">
        <v>29256.152273654938</v>
      </c>
      <c r="F6" s="53">
        <v>426.8182919523998</v>
      </c>
      <c r="G6" s="53">
        <v>0</v>
      </c>
      <c r="H6" s="53">
        <v>31795.186036166182</v>
      </c>
      <c r="I6" s="54">
        <v>61478.15660177352</v>
      </c>
      <c r="J6" s="72"/>
      <c r="K6" s="53">
        <v>32534.541108564274</v>
      </c>
      <c r="L6" s="53">
        <v>-642.5128729756724</v>
      </c>
      <c r="M6" s="53">
        <v>-96.84219942241907</v>
      </c>
      <c r="N6" s="73"/>
      <c r="O6" s="73"/>
      <c r="P6" s="73"/>
      <c r="Q6" s="73"/>
      <c r="R6" s="73"/>
      <c r="S6" s="73"/>
      <c r="T6" s="74"/>
    </row>
    <row r="7" spans="1:20" ht="13.5" customHeight="1">
      <c r="A7" s="75"/>
      <c r="B7" s="76" t="s">
        <v>211</v>
      </c>
      <c r="C7" s="77">
        <v>11550</v>
      </c>
      <c r="D7" s="77">
        <v>20306.861421108246</v>
      </c>
      <c r="E7" s="78">
        <v>31856.861421108246</v>
      </c>
      <c r="F7" s="77">
        <v>426.8182919523998</v>
      </c>
      <c r="G7" s="77">
        <v>0</v>
      </c>
      <c r="H7" s="77">
        <v>31237.234594579477</v>
      </c>
      <c r="I7" s="78">
        <v>63520.91430764012</v>
      </c>
      <c r="J7" s="72"/>
      <c r="K7" s="77">
        <v>32039.805842323258</v>
      </c>
      <c r="L7" s="77">
        <v>-705.72904831391</v>
      </c>
      <c r="M7" s="77">
        <v>-96.84219942986965</v>
      </c>
      <c r="N7" s="73"/>
      <c r="O7" s="73"/>
      <c r="P7" s="73"/>
      <c r="Q7" s="73"/>
      <c r="R7" s="73"/>
      <c r="S7" s="73"/>
      <c r="T7" s="74"/>
    </row>
    <row r="8" spans="1:20" ht="13.5" customHeight="1">
      <c r="A8" s="51"/>
      <c r="B8" s="52" t="s">
        <v>42</v>
      </c>
      <c r="C8" s="53">
        <v>11760</v>
      </c>
      <c r="D8" s="53">
        <v>19886.639912605286</v>
      </c>
      <c r="E8" s="54">
        <v>31646.639912605286</v>
      </c>
      <c r="F8" s="53">
        <v>426.8182919523998</v>
      </c>
      <c r="G8" s="53">
        <v>0</v>
      </c>
      <c r="H8" s="53">
        <v>31689.06614878319</v>
      </c>
      <c r="I8" s="54">
        <v>63762.52435334088</v>
      </c>
      <c r="J8" s="72"/>
      <c r="K8" s="53">
        <v>32579.14672007281</v>
      </c>
      <c r="L8" s="53">
        <v>-793.2383718672027</v>
      </c>
      <c r="M8" s="53">
        <v>-96.84219942241907</v>
      </c>
      <c r="N8" s="73"/>
      <c r="O8" s="73"/>
      <c r="P8" s="73"/>
      <c r="Q8" s="73"/>
      <c r="R8" s="73"/>
      <c r="S8" s="73"/>
      <c r="T8" s="74"/>
    </row>
    <row r="9" spans="1:20" ht="13.5" customHeight="1">
      <c r="A9" s="75"/>
      <c r="B9" s="76" t="s">
        <v>212</v>
      </c>
      <c r="C9" s="77">
        <v>12000</v>
      </c>
      <c r="D9" s="77">
        <v>18626.293565034866</v>
      </c>
      <c r="E9" s="78">
        <v>30626.293565034866</v>
      </c>
      <c r="F9" s="77">
        <v>426.8182919523998</v>
      </c>
      <c r="G9" s="77">
        <v>230</v>
      </c>
      <c r="H9" s="77">
        <v>31649.31405623699</v>
      </c>
      <c r="I9" s="78">
        <v>62932.42591322426</v>
      </c>
      <c r="J9" s="72"/>
      <c r="K9" s="77">
        <v>32604.429555345047</v>
      </c>
      <c r="L9" s="77">
        <v>-858.2732996856367</v>
      </c>
      <c r="M9" s="77">
        <v>-96.84219942241907</v>
      </c>
      <c r="N9" s="73"/>
      <c r="O9" s="73"/>
      <c r="P9" s="73"/>
      <c r="Q9" s="73"/>
      <c r="R9" s="73"/>
      <c r="S9" s="73"/>
      <c r="T9" s="74"/>
    </row>
    <row r="10" spans="1:20" ht="13.5" customHeight="1">
      <c r="A10" s="51"/>
      <c r="B10" s="52" t="s">
        <v>57</v>
      </c>
      <c r="C10" s="53">
        <v>11860</v>
      </c>
      <c r="D10" s="53">
        <v>17445.877274751663</v>
      </c>
      <c r="E10" s="54">
        <v>29305.877274751663</v>
      </c>
      <c r="F10" s="53">
        <v>426.8182919523998</v>
      </c>
      <c r="G10" s="53">
        <v>0</v>
      </c>
      <c r="H10" s="53">
        <v>31911.2889275943</v>
      </c>
      <c r="I10" s="54">
        <v>61643.98449429836</v>
      </c>
      <c r="J10" s="72"/>
      <c r="K10" s="53">
        <v>32779.37210045149</v>
      </c>
      <c r="L10" s="53">
        <v>-771.2409734347682</v>
      </c>
      <c r="M10" s="53">
        <v>-96.84219942241907</v>
      </c>
      <c r="N10" s="73"/>
      <c r="O10" s="73"/>
      <c r="P10" s="73"/>
      <c r="Q10" s="73"/>
      <c r="R10" s="73"/>
      <c r="S10" s="73"/>
      <c r="T10" s="74"/>
    </row>
    <row r="11" spans="1:20" ht="13.5" customHeight="1">
      <c r="A11" s="75"/>
      <c r="B11" s="76" t="s">
        <v>213</v>
      </c>
      <c r="C11" s="77">
        <v>11350</v>
      </c>
      <c r="D11" s="77">
        <v>18966.408477663994</v>
      </c>
      <c r="E11" s="78">
        <v>30316.408477663994</v>
      </c>
      <c r="F11" s="77">
        <v>426.8182919523998</v>
      </c>
      <c r="G11" s="77">
        <v>1426</v>
      </c>
      <c r="H11" s="77">
        <v>33483.71143794337</v>
      </c>
      <c r="I11" s="78">
        <v>65652.93820755977</v>
      </c>
      <c r="J11" s="72"/>
      <c r="K11" s="77">
        <v>34857.67942840723</v>
      </c>
      <c r="L11" s="77">
        <v>-1277.1257910405077</v>
      </c>
      <c r="M11" s="77">
        <v>-96.8421994233504</v>
      </c>
      <c r="N11" s="73"/>
      <c r="O11" s="73"/>
      <c r="P11" s="73"/>
      <c r="Q11" s="73"/>
      <c r="R11" s="73"/>
      <c r="S11" s="73"/>
      <c r="T11" s="74"/>
    </row>
    <row r="12" spans="1:20" ht="13.5" customHeight="1">
      <c r="A12" s="51"/>
      <c r="B12" s="52" t="s">
        <v>214</v>
      </c>
      <c r="C12" s="53">
        <v>12040</v>
      </c>
      <c r="D12" s="53">
        <v>19946.719783306122</v>
      </c>
      <c r="E12" s="54">
        <v>31986.719783306122</v>
      </c>
      <c r="F12" s="53">
        <v>426.8182919523998</v>
      </c>
      <c r="G12" s="53">
        <v>501</v>
      </c>
      <c r="H12" s="53">
        <v>31316.62063551703</v>
      </c>
      <c r="I12" s="54">
        <v>64231.15871077555</v>
      </c>
      <c r="J12" s="72"/>
      <c r="K12" s="53">
        <v>32236.19262877989</v>
      </c>
      <c r="L12" s="53">
        <v>-822.7297938404398</v>
      </c>
      <c r="M12" s="53">
        <v>-96.84219942241907</v>
      </c>
      <c r="N12" s="73"/>
      <c r="O12" s="73"/>
      <c r="P12" s="73"/>
      <c r="Q12" s="73"/>
      <c r="R12" s="73"/>
      <c r="S12" s="73"/>
      <c r="T12" s="74"/>
    </row>
    <row r="13" spans="1:20" ht="13.5" customHeight="1">
      <c r="A13" s="75"/>
      <c r="B13" s="76" t="s">
        <v>215</v>
      </c>
      <c r="C13" s="77">
        <v>11180</v>
      </c>
      <c r="D13" s="77">
        <v>18766.303391456604</v>
      </c>
      <c r="E13" s="78">
        <v>29946.303391456604</v>
      </c>
      <c r="F13" s="77">
        <v>426.8182919523998</v>
      </c>
      <c r="G13" s="77">
        <v>0</v>
      </c>
      <c r="H13" s="77">
        <v>31561.202163953403</v>
      </c>
      <c r="I13" s="78">
        <v>61934.32384736241</v>
      </c>
      <c r="J13" s="72"/>
      <c r="K13" s="77">
        <v>31651.100169279565</v>
      </c>
      <c r="L13" s="77">
        <v>6.944194088806346</v>
      </c>
      <c r="M13" s="77">
        <v>-96.84219941496849</v>
      </c>
      <c r="N13" s="73"/>
      <c r="O13" s="73"/>
      <c r="P13" s="73"/>
      <c r="Q13" s="73"/>
      <c r="R13" s="73"/>
      <c r="S13" s="73"/>
      <c r="T13" s="74"/>
    </row>
    <row r="14" spans="1:20" ht="13.5" customHeight="1">
      <c r="A14" s="51"/>
      <c r="B14" s="52" t="s">
        <v>216</v>
      </c>
      <c r="C14" s="53">
        <v>11400</v>
      </c>
      <c r="D14" s="53">
        <v>19606.546391010284</v>
      </c>
      <c r="E14" s="54">
        <v>31006.546391010284</v>
      </c>
      <c r="F14" s="53">
        <v>426.8182919523998</v>
      </c>
      <c r="G14" s="53">
        <v>0</v>
      </c>
      <c r="H14" s="53">
        <v>42882.74014198333</v>
      </c>
      <c r="I14" s="54">
        <v>74316.10482494601</v>
      </c>
      <c r="J14" s="72"/>
      <c r="K14" s="53">
        <v>32249.41151895159</v>
      </c>
      <c r="L14" s="53">
        <v>-600.7820704770169</v>
      </c>
      <c r="M14" s="53">
        <v>11234.11069350876</v>
      </c>
      <c r="N14" s="73"/>
      <c r="O14" s="73"/>
      <c r="P14" s="73"/>
      <c r="Q14" s="73"/>
      <c r="R14" s="73"/>
      <c r="S14" s="73"/>
      <c r="T14" s="74"/>
    </row>
    <row r="15" spans="1:20" ht="13.5" customHeight="1">
      <c r="A15" s="75"/>
      <c r="B15" s="76" t="s">
        <v>217</v>
      </c>
      <c r="C15" s="77">
        <v>11480</v>
      </c>
      <c r="D15" s="77">
        <v>19346.498252868652</v>
      </c>
      <c r="E15" s="78">
        <v>30826.498252868652</v>
      </c>
      <c r="F15" s="77">
        <v>426.8182919523998</v>
      </c>
      <c r="G15" s="77">
        <v>0</v>
      </c>
      <c r="H15" s="77">
        <v>31917.968922032243</v>
      </c>
      <c r="I15" s="78">
        <v>63171.2854668533</v>
      </c>
      <c r="J15" s="72"/>
      <c r="K15" s="77">
        <v>31993.195199239446</v>
      </c>
      <c r="L15" s="77">
        <v>21.61592220776449</v>
      </c>
      <c r="M15" s="77">
        <v>-96.84219941496849</v>
      </c>
      <c r="N15" s="73"/>
      <c r="O15" s="73"/>
      <c r="P15" s="73"/>
      <c r="Q15" s="73"/>
      <c r="R15" s="73"/>
      <c r="S15" s="73"/>
      <c r="T15" s="74"/>
    </row>
    <row r="16" spans="1:20" ht="13.5" customHeight="1">
      <c r="A16" s="51"/>
      <c r="B16" s="52" t="s">
        <v>218</v>
      </c>
      <c r="C16" s="53">
        <v>11680</v>
      </c>
      <c r="D16" s="53">
        <v>18226.140149116516</v>
      </c>
      <c r="E16" s="54">
        <v>29906.140149116516</v>
      </c>
      <c r="F16" s="53">
        <v>426.8182919523998</v>
      </c>
      <c r="G16" s="53">
        <v>0</v>
      </c>
      <c r="H16" s="53">
        <v>32128.28011755149</v>
      </c>
      <c r="I16" s="54">
        <v>62461.2385586204</v>
      </c>
      <c r="J16" s="72"/>
      <c r="K16" s="53">
        <v>32866.24604886847</v>
      </c>
      <c r="L16" s="53">
        <v>-641.1237318945584</v>
      </c>
      <c r="M16" s="53">
        <v>-96.84219942241907</v>
      </c>
      <c r="N16" s="73"/>
      <c r="O16" s="73"/>
      <c r="P16" s="73"/>
      <c r="Q16" s="73"/>
      <c r="R16" s="73"/>
      <c r="S16" s="73"/>
      <c r="T16" s="74"/>
    </row>
    <row r="17" spans="1:20" ht="13.5" customHeight="1">
      <c r="A17" s="75"/>
      <c r="B17" s="76" t="s">
        <v>131</v>
      </c>
      <c r="C17" s="77">
        <v>11550</v>
      </c>
      <c r="D17" s="77">
        <v>20166.79390525818</v>
      </c>
      <c r="E17" s="78">
        <v>31716.79390525818</v>
      </c>
      <c r="F17" s="77">
        <v>426.8182919523998</v>
      </c>
      <c r="G17" s="77">
        <v>0</v>
      </c>
      <c r="H17" s="77">
        <v>31248.948073866835</v>
      </c>
      <c r="I17" s="78">
        <v>63392.56027107741</v>
      </c>
      <c r="J17" s="72"/>
      <c r="K17" s="77">
        <v>32027.586986271333</v>
      </c>
      <c r="L17" s="77">
        <v>-681.7967129783535</v>
      </c>
      <c r="M17" s="77">
        <v>-96.84219942614436</v>
      </c>
      <c r="N17" s="73"/>
      <c r="O17" s="73"/>
      <c r="P17" s="73"/>
      <c r="Q17" s="73"/>
      <c r="R17" s="73"/>
      <c r="S17" s="73"/>
      <c r="T17" s="74"/>
    </row>
    <row r="18" spans="1:20" ht="13.5" customHeight="1">
      <c r="A18" s="51"/>
      <c r="B18" s="52" t="s">
        <v>219</v>
      </c>
      <c r="C18" s="53">
        <v>10880</v>
      </c>
      <c r="D18" s="53">
        <v>17785.9563100338</v>
      </c>
      <c r="E18" s="54">
        <v>28665.9563100338</v>
      </c>
      <c r="F18" s="53">
        <v>426.8182919523998</v>
      </c>
      <c r="G18" s="53">
        <v>0</v>
      </c>
      <c r="H18" s="53">
        <v>31283.384747191725</v>
      </c>
      <c r="I18" s="54">
        <v>60376.15934917792</v>
      </c>
      <c r="J18" s="72"/>
      <c r="K18" s="53">
        <v>32065.836311823594</v>
      </c>
      <c r="L18" s="53">
        <v>-685.6093652094503</v>
      </c>
      <c r="M18" s="53">
        <v>-96.84219942241907</v>
      </c>
      <c r="N18" s="73"/>
      <c r="O18" s="73"/>
      <c r="P18" s="73"/>
      <c r="Q18" s="73"/>
      <c r="R18" s="73"/>
      <c r="S18" s="73"/>
      <c r="T18" s="74"/>
    </row>
    <row r="19" spans="1:20" ht="13.5" customHeight="1">
      <c r="A19" s="75"/>
      <c r="B19" s="76" t="s">
        <v>220</v>
      </c>
      <c r="C19" s="77">
        <v>11630</v>
      </c>
      <c r="D19" s="77">
        <v>19126.38608813286</v>
      </c>
      <c r="E19" s="78">
        <v>30756.38608813286</v>
      </c>
      <c r="F19" s="77">
        <v>426.8182919523998</v>
      </c>
      <c r="G19" s="77">
        <v>0</v>
      </c>
      <c r="H19" s="77">
        <v>32684.940119025443</v>
      </c>
      <c r="I19" s="78">
        <v>63868.1444991107</v>
      </c>
      <c r="J19" s="72"/>
      <c r="K19" s="77">
        <v>33425.249613595</v>
      </c>
      <c r="L19" s="77">
        <v>-643.4672951434133</v>
      </c>
      <c r="M19" s="77">
        <v>-96.84219942614436</v>
      </c>
      <c r="N19" s="73"/>
      <c r="O19" s="73"/>
      <c r="P19" s="73"/>
      <c r="Q19" s="73"/>
      <c r="R19" s="73"/>
      <c r="S19" s="73"/>
      <c r="T19" s="74"/>
    </row>
    <row r="20" spans="1:20" ht="13.5" customHeight="1">
      <c r="A20" s="51"/>
      <c r="B20" s="52" t="s">
        <v>221</v>
      </c>
      <c r="C20" s="53">
        <v>11510</v>
      </c>
      <c r="D20" s="53">
        <v>19546.58497452736</v>
      </c>
      <c r="E20" s="54">
        <v>31056.58497452736</v>
      </c>
      <c r="F20" s="53">
        <v>426.8182919523998</v>
      </c>
      <c r="G20" s="53">
        <v>0</v>
      </c>
      <c r="H20" s="53">
        <v>31622.7002068167</v>
      </c>
      <c r="I20" s="54">
        <v>63106.10347329646</v>
      </c>
      <c r="J20" s="72"/>
      <c r="K20" s="53">
        <v>32548.52773190441</v>
      </c>
      <c r="L20" s="53">
        <v>-828.9853256615673</v>
      </c>
      <c r="M20" s="53">
        <v>-96.84219942614436</v>
      </c>
      <c r="N20" s="73"/>
      <c r="O20" s="73"/>
      <c r="P20" s="73"/>
      <c r="Q20" s="73"/>
      <c r="R20" s="73"/>
      <c r="S20" s="73"/>
      <c r="T20" s="74"/>
    </row>
    <row r="21" spans="1:20" ht="13.5" customHeight="1">
      <c r="A21" s="75"/>
      <c r="B21" s="76" t="s">
        <v>222</v>
      </c>
      <c r="C21" s="77">
        <v>11290</v>
      </c>
      <c r="D21" s="77">
        <v>16085.386802196503</v>
      </c>
      <c r="E21" s="78">
        <v>27375.386802196503</v>
      </c>
      <c r="F21" s="77">
        <v>426.8182919523998</v>
      </c>
      <c r="G21" s="77">
        <v>0</v>
      </c>
      <c r="H21" s="77">
        <v>31968.24225579076</v>
      </c>
      <c r="I21" s="78">
        <v>59770.44734993966</v>
      </c>
      <c r="J21" s="72"/>
      <c r="K21" s="77">
        <v>33017.708031760834</v>
      </c>
      <c r="L21" s="77">
        <v>-952.6235765476569</v>
      </c>
      <c r="M21" s="77">
        <v>-96.84219942241907</v>
      </c>
      <c r="N21" s="73"/>
      <c r="O21" s="73"/>
      <c r="P21" s="73"/>
      <c r="Q21" s="73"/>
      <c r="R21" s="73"/>
      <c r="S21" s="73"/>
      <c r="T21" s="74"/>
    </row>
    <row r="22" spans="1:20" ht="13.5" customHeight="1">
      <c r="A22" s="51"/>
      <c r="B22" s="52" t="s">
        <v>223</v>
      </c>
      <c r="C22" s="53">
        <v>11700</v>
      </c>
      <c r="D22" s="53">
        <v>17825.969698667526</v>
      </c>
      <c r="E22" s="54">
        <v>29525.969698667526</v>
      </c>
      <c r="F22" s="53">
        <v>426.8182919523998</v>
      </c>
      <c r="G22" s="53">
        <v>784</v>
      </c>
      <c r="H22" s="53">
        <v>33830.46728304427</v>
      </c>
      <c r="I22" s="54">
        <v>64567.255273664196</v>
      </c>
      <c r="J22" s="72"/>
      <c r="K22" s="53">
        <v>34692.429338113696</v>
      </c>
      <c r="L22" s="53">
        <v>-765.1198556451399</v>
      </c>
      <c r="M22" s="53">
        <v>-96.84219942428172</v>
      </c>
      <c r="N22" s="73"/>
      <c r="O22" s="73"/>
      <c r="P22" s="73"/>
      <c r="Q22" s="73"/>
      <c r="R22" s="73"/>
      <c r="S22" s="73"/>
      <c r="T22" s="74"/>
    </row>
    <row r="23" spans="1:20" ht="13.5" customHeight="1">
      <c r="A23" s="75"/>
      <c r="B23" s="76" t="s">
        <v>224</v>
      </c>
      <c r="C23" s="77">
        <v>11350</v>
      </c>
      <c r="D23" s="77">
        <v>17065.749208927155</v>
      </c>
      <c r="E23" s="78">
        <v>28415.749208927155</v>
      </c>
      <c r="F23" s="77">
        <v>426.8182919523998</v>
      </c>
      <c r="G23" s="77">
        <v>242</v>
      </c>
      <c r="H23" s="77">
        <v>33166.15527475706</v>
      </c>
      <c r="I23" s="78">
        <v>62250.72277563662</v>
      </c>
      <c r="J23" s="72"/>
      <c r="K23" s="77">
        <v>34235.66888164897</v>
      </c>
      <c r="L23" s="77">
        <v>-972.671407469489</v>
      </c>
      <c r="M23" s="77">
        <v>-96.84219942241907</v>
      </c>
      <c r="N23" s="73"/>
      <c r="O23" s="73"/>
      <c r="P23" s="73"/>
      <c r="Q23" s="73"/>
      <c r="R23" s="73"/>
      <c r="S23" s="73"/>
      <c r="T23" s="74"/>
    </row>
    <row r="24" spans="1:20" ht="13.5" customHeight="1">
      <c r="A24" s="51"/>
      <c r="B24" s="52" t="s">
        <v>225</v>
      </c>
      <c r="C24" s="53">
        <v>11340</v>
      </c>
      <c r="D24" s="53">
        <v>17265.79935669899</v>
      </c>
      <c r="E24" s="54">
        <v>28605.79935669899</v>
      </c>
      <c r="F24" s="53">
        <v>426.8182919523998</v>
      </c>
      <c r="G24" s="53">
        <v>652</v>
      </c>
      <c r="H24" s="53">
        <v>34857.800004632954</v>
      </c>
      <c r="I24" s="54">
        <v>64542.41765328434</v>
      </c>
      <c r="J24" s="72"/>
      <c r="K24" s="53">
        <v>35807.87002642784</v>
      </c>
      <c r="L24" s="53">
        <v>-853.2278223724635</v>
      </c>
      <c r="M24" s="53">
        <v>-96.84219942241907</v>
      </c>
      <c r="N24" s="73"/>
      <c r="O24" s="73"/>
      <c r="P24" s="73"/>
      <c r="Q24" s="73"/>
      <c r="R24" s="73"/>
      <c r="S24" s="73"/>
      <c r="T24" s="74"/>
    </row>
    <row r="25" spans="1:20" s="58" customFormat="1" ht="13.5" customHeight="1">
      <c r="A25" s="79"/>
      <c r="B25" s="80"/>
      <c r="C25" s="73"/>
      <c r="D25" s="73"/>
      <c r="E25" s="81"/>
      <c r="F25" s="73"/>
      <c r="G25" s="73"/>
      <c r="H25" s="73"/>
      <c r="I25" s="81"/>
      <c r="J25" s="73"/>
      <c r="K25" s="73"/>
      <c r="L25" s="73"/>
      <c r="M25" s="73"/>
      <c r="N25" s="73"/>
      <c r="O25" s="73"/>
      <c r="P25" s="73"/>
      <c r="Q25" s="73"/>
      <c r="R25" s="73"/>
      <c r="S25" s="73"/>
      <c r="T25" s="74"/>
    </row>
  </sheetData>
  <sheetProtection/>
  <printOptions/>
  <pageMargins left="0.5905511811023623" right="0.5905511811023623" top="0.5905511811023623" bottom="0.5905511811023623" header="0.31496062992125984" footer="0.31496062992125984"/>
  <pageSetup horizontalDpi="600" verticalDpi="600" orientation="portrait" paperSize="9" r:id="rId1"/>
  <headerFooter alignWithMargins="0">
    <oddHeader>&amp;C&amp;"Arial,Normal"&amp;D&amp;R&amp;"Arial,Normal"&amp;A</oddHeader>
    <oddFooter>&amp;L&amp;"Arial,Normal"&amp;8&amp;F/HB&amp;C&amp;"Arial,Normal"&amp;P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Sveriges Kommuner och Landsting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hber1</dc:creator>
  <cp:keywords/>
  <dc:description/>
  <cp:lastModifiedBy>Norberg Måns</cp:lastModifiedBy>
  <cp:lastPrinted>2007-03-15T12:00:02Z</cp:lastPrinted>
  <dcterms:created xsi:type="dcterms:W3CDTF">2005-01-26T11:56:39Z</dcterms:created>
  <dcterms:modified xsi:type="dcterms:W3CDTF">2023-02-24T15:38:03Z</dcterms:modified>
  <cp:category/>
  <cp:version/>
  <cp:contentType/>
  <cp:contentStatus/>
</cp:coreProperties>
</file>