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tm.intra.local\Data\Division_Geodata\I05 Geografisk information\Enhetsuppgifter\Kommunersättningar\Processer_Samverkan\Utbetalning\Utbetalning årsvis\Utbetalning 2021\7_Uppdatera räknesnurran\"/>
    </mc:Choice>
  </mc:AlternateContent>
  <xr:revisionPtr revIDLastSave="0" documentId="13_ncr:1_{AD9D20B0-84B8-4AD6-B0DB-B28B4BF3D246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beräkning" sheetId="1" r:id="rId1"/>
    <sheet name="uppgifter" sheetId="3" r:id="rId2"/>
  </sheets>
  <definedNames>
    <definedName name="_ABT07">Blad2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68" i="1" s="1"/>
  <c r="E20" i="1"/>
  <c r="E29" i="1"/>
  <c r="E30" i="1"/>
  <c r="E31" i="1"/>
  <c r="E32" i="1"/>
  <c r="E33" i="1"/>
  <c r="E34" i="1"/>
  <c r="E35" i="1"/>
  <c r="E36" i="1"/>
  <c r="E37" i="1"/>
  <c r="E57" i="1"/>
  <c r="E58" i="1"/>
  <c r="E59" i="1"/>
  <c r="E41" i="1" l="1"/>
  <c r="E46" i="1" s="1"/>
  <c r="E40" i="1"/>
  <c r="E45" i="1" s="1"/>
  <c r="E39" i="1"/>
  <c r="E44" i="1" s="1"/>
  <c r="E61" i="1"/>
  <c r="E42" i="1"/>
  <c r="E48" i="1" s="1"/>
  <c r="E70" i="1"/>
  <c r="E69" i="1"/>
  <c r="E72" i="1" l="1"/>
</calcChain>
</file>

<file path=xl/sharedStrings.xml><?xml version="1.0" encoding="utf-8"?>
<sst xmlns="http://schemas.openxmlformats.org/spreadsheetml/2006/main" count="365" uniqueCount="350">
  <si>
    <t>I</t>
  </si>
  <si>
    <t>B</t>
  </si>
  <si>
    <t>b</t>
  </si>
  <si>
    <t>a</t>
  </si>
  <si>
    <t>Antal kommuner</t>
  </si>
  <si>
    <t>g</t>
  </si>
  <si>
    <t>Grundbelopp</t>
  </si>
  <si>
    <t>sa</t>
  </si>
  <si>
    <t>sb</t>
  </si>
  <si>
    <t>st</t>
  </si>
  <si>
    <t>rbr</t>
  </si>
  <si>
    <t>rbk</t>
  </si>
  <si>
    <t>Ersättning ABT</t>
  </si>
  <si>
    <t>Markera aktuell nivå med en etta i rutan - OBS bara en etta /informationsslag!</t>
  </si>
  <si>
    <t>Adresser</t>
  </si>
  <si>
    <t>nivå 1</t>
  </si>
  <si>
    <t>nivå 2</t>
  </si>
  <si>
    <t>nivå 3</t>
  </si>
  <si>
    <t>Byggnader</t>
  </si>
  <si>
    <t>Summa sa+sb+st</t>
  </si>
  <si>
    <t>Kommunens totala ABT-ersättning</t>
  </si>
  <si>
    <t xml:space="preserve">Markera aktuell nivå med en etta i rutan </t>
  </si>
  <si>
    <t>Kommunens totala NDRK-ersättning</t>
  </si>
  <si>
    <t>Markera gällande moduler med en etta i rutan</t>
  </si>
  <si>
    <t>Kommunens totala DRK-ersättning</t>
  </si>
  <si>
    <t>Grundförutsättningar</t>
  </si>
  <si>
    <t>Kommun</t>
  </si>
  <si>
    <t>Viken kommun gäller det?</t>
  </si>
  <si>
    <t>modul A</t>
  </si>
  <si>
    <t>modul B</t>
  </si>
  <si>
    <t>modul C</t>
  </si>
  <si>
    <t>För alla kommuner med avtal:</t>
  </si>
  <si>
    <t xml:space="preserve">För KLM-kommuner med avtal: </t>
  </si>
  <si>
    <t>Ersättning enligt bilaga 1 till Ramavtal 2007</t>
  </si>
  <si>
    <t xml:space="preserve">För övriga kommuner (SLM-kommuner) med avtal: </t>
  </si>
  <si>
    <t xml:space="preserve">Om du vill låsa upp skyddet för att testa med förändrade grundförutsättningar mm, se "Skydd" under </t>
  </si>
  <si>
    <t>"Verktygs-menyn". Inget lösenord krävs.</t>
  </si>
  <si>
    <r>
      <t>Räknehjälp för kalkylering av ersättningar enligt ramavtal 2007</t>
    </r>
    <r>
      <rPr>
        <b/>
        <sz val="10"/>
        <rFont val="Arial"/>
        <family val="2"/>
      </rPr>
      <t xml:space="preserve"> </t>
    </r>
  </si>
  <si>
    <t>Ersättning NDRK</t>
  </si>
  <si>
    <r>
      <t xml:space="preserve">Anm: </t>
    </r>
    <r>
      <rPr>
        <i/>
        <sz val="10"/>
        <rFont val="Arial"/>
        <family val="2"/>
      </rPr>
      <t>Bladet är skyddat för att undvika ofrivilliga förändringar i formler mm.</t>
    </r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</si>
  <si>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</si>
  <si>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</si>
  <si>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</si>
  <si>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</si>
  <si>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</si>
  <si>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</si>
  <si>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</si>
  <si>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</si>
  <si>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</si>
  <si>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</si>
  <si>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</si>
  <si>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</si>
  <si>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</si>
  <si>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</si>
  <si>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</si>
  <si>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</si>
  <si>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</si>
  <si>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</si>
  <si>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</si>
  <si>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</si>
  <si>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</si>
  <si>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</si>
  <si>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</si>
  <si>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</si>
  <si>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</si>
  <si>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</si>
  <si>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</si>
  <si>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</si>
  <si>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</si>
  <si>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</si>
  <si>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</si>
  <si>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</si>
  <si>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</si>
  <si>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</si>
  <si>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</si>
  <si>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</si>
  <si>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</si>
  <si>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</si>
  <si>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</si>
  <si>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</si>
  <si>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</si>
  <si>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</si>
  <si>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</si>
  <si>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</si>
  <si>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</si>
  <si>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</si>
  <si>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</si>
  <si>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</si>
  <si>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</si>
  <si>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</si>
  <si>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</si>
  <si>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</si>
  <si>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</si>
  <si>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</si>
  <si>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</si>
  <si>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</si>
  <si>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</si>
  <si>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</si>
  <si>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</si>
  <si>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</si>
  <si>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</si>
  <si>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</si>
  <si>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</si>
  <si>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</si>
  <si>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</si>
  <si>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</si>
  <si>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</si>
  <si>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</si>
  <si>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</si>
  <si>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</si>
  <si>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</si>
  <si>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</si>
  <si>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</si>
  <si>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</si>
  <si>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</si>
  <si>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</si>
  <si>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</si>
  <si>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</si>
  <si>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</si>
  <si>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</si>
  <si>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</si>
  <si>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</si>
  <si>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</si>
  <si>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</si>
  <si>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</si>
  <si>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</si>
  <si>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</si>
  <si>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</si>
  <si>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</si>
  <si>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</si>
  <si>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</si>
  <si>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</si>
  <si>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</si>
  <si>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</si>
  <si>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</si>
  <si>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</si>
  <si>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</si>
  <si>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</si>
  <si>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</si>
  <si>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</si>
  <si>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</si>
  <si>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</si>
  <si>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</si>
  <si>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</si>
  <si>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</si>
  <si>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</si>
  <si>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</si>
  <si>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</si>
  <si>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</si>
  <si>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</si>
  <si>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</si>
  <si>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</si>
  <si>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</si>
  <si>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</si>
  <si>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</si>
  <si>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</si>
  <si>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</si>
  <si>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</si>
  <si>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</si>
  <si>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</si>
  <si>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</si>
  <si>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</si>
  <si>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</si>
  <si>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</si>
  <si>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</si>
  <si>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</si>
  <si>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</si>
  <si>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</si>
  <si>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</si>
  <si>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</si>
  <si>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</si>
  <si>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</si>
  <si>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</si>
  <si>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</si>
  <si>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</si>
  <si>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</si>
  <si>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</si>
  <si>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</si>
  <si>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</si>
  <si>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</si>
  <si>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</si>
  <si>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</si>
  <si>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</si>
  <si>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</si>
  <si>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</si>
  <si>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</si>
  <si>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</si>
  <si>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</si>
  <si>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</si>
  <si>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</si>
  <si>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</si>
  <si>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</si>
  <si>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</si>
  <si>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</si>
  <si>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</si>
  <si>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</si>
  <si>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</si>
  <si>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</si>
  <si>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</si>
  <si>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</si>
  <si>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</si>
  <si>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</si>
  <si>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</si>
  <si>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</si>
  <si>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</si>
  <si>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</si>
  <si>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</si>
  <si>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</si>
  <si>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</si>
  <si>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</si>
  <si>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</si>
  <si>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</si>
  <si>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</si>
  <si>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</si>
  <si>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</si>
  <si>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</si>
  <si>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</si>
  <si>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</si>
  <si>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</si>
  <si>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</si>
  <si>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</si>
  <si>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</si>
  <si>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</si>
  <si>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</si>
  <si>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</si>
  <si>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</si>
  <si>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</si>
  <si>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</si>
  <si>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</si>
  <si>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</si>
  <si>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</si>
  <si>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</si>
  <si>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</si>
  <si>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</si>
  <si>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</si>
  <si>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</si>
  <si>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</si>
  <si>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</si>
  <si>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</si>
  <si>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</si>
  <si>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</si>
  <si>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</si>
  <si>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</si>
  <si>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</si>
  <si>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</si>
  <si>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</si>
  <si>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</si>
  <si>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</si>
  <si>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</si>
  <si>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</si>
  <si>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</si>
  <si>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</si>
  <si>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</si>
  <si>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</si>
  <si>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</si>
  <si>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</si>
  <si>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</si>
  <si>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</si>
  <si>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</si>
  <si>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</si>
  <si>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</si>
  <si>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</si>
  <si>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</si>
  <si>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</si>
  <si>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</si>
  <si>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</si>
  <si>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</si>
  <si>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</si>
  <si>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</si>
  <si>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</si>
  <si>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</si>
  <si>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</si>
  <si>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</si>
  <si>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</si>
  <si>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</si>
  <si>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</si>
  <si>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</si>
  <si>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</si>
  <si>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</si>
  <si>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</si>
  <si>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</si>
  <si>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</si>
  <si>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</si>
  <si>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</si>
  <si>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</si>
  <si>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</si>
  <si>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</si>
  <si>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</si>
  <si>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</si>
  <si>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</si>
  <si>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</si>
  <si>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</si>
  <si>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</si>
  <si>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</si>
  <si>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</si>
  <si>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</si>
  <si>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</si>
  <si>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</si>
  <si>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</si>
  <si>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</si>
  <si>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</si>
  <si>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</si>
  <si>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</si>
  <si>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</si>
  <si>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</si>
  <si>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</si>
  <si>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</si>
  <si>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</si>
  <si>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</si>
  <si>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</si>
  <si>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</si>
  <si>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</si>
  <si>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</si>
  <si>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</si>
  <si>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</si>
  <si>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</si>
  <si>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</si>
  <si>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</si>
  <si>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</si>
  <si>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</si>
  <si>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</si>
  <si>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</si>
  <si>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</si>
  <si>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</si>
  <si>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</si>
  <si>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</si>
  <si>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</si>
  <si>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</si>
  <si>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</si>
  <si>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Övrig topografisk information</t>
  </si>
  <si>
    <t>Malung-Sälen</t>
  </si>
  <si>
    <t>Ersättning enligt bilaga 2 till Normalavtal 2007</t>
  </si>
  <si>
    <t>Om leverans skett föregående år</t>
  </si>
  <si>
    <t xml:space="preserve">Ersättning DRK </t>
  </si>
  <si>
    <r>
      <t xml:space="preserve">Skriv in kommunnamnet. </t>
    </r>
    <r>
      <rPr>
        <i/>
        <sz val="10"/>
        <rFont val="Arial"/>
        <family val="2"/>
      </rPr>
      <t xml:space="preserve">Om invånarantal och antal byggnader </t>
    </r>
    <r>
      <rPr>
        <b/>
        <i/>
        <u/>
        <sz val="10"/>
        <rFont val="Arial"/>
        <family val="2"/>
      </rPr>
      <t>inte</t>
    </r>
    <r>
      <rPr>
        <i/>
        <sz val="10"/>
        <rFont val="Arial"/>
        <family val="2"/>
      </rPr>
      <t xml:space="preserve"> fylls i automatiskt </t>
    </r>
  </si>
  <si>
    <r>
      <t>i de markerade rutorna nedan,</t>
    </r>
    <r>
      <rPr>
        <b/>
        <i/>
        <u/>
        <sz val="10"/>
        <rFont val="Arial"/>
        <family val="2"/>
      </rPr>
      <t>kolla stavningen i bladet "uppgifter"</t>
    </r>
    <r>
      <rPr>
        <i/>
        <sz val="10"/>
        <rFont val="Arial"/>
        <family val="2"/>
      </rPr>
      <t>.</t>
    </r>
  </si>
  <si>
    <t>Ersättning A</t>
  </si>
  <si>
    <t>Ersättning B</t>
  </si>
  <si>
    <t>Ersättning T</t>
  </si>
  <si>
    <t>version, 2021-03-24</t>
  </si>
  <si>
    <t>Bef 2020-12-31</t>
  </si>
  <si>
    <t>Byggnader i FR 2020-12-31</t>
  </si>
  <si>
    <t>Lantmäteriets intäkter 2020</t>
  </si>
  <si>
    <r>
      <t>Anm:</t>
    </r>
    <r>
      <rPr>
        <i/>
        <sz val="10"/>
        <rFont val="Arial"/>
        <family val="2"/>
      </rPr>
      <t xml:space="preserve"> För beräkning av faktiska utbetalningar 2021 kommer Lantmäteriets intäkter för </t>
    </r>
  </si>
  <si>
    <t>2020 samt antal invånare och byggnader 31/12-2020 att användas.</t>
  </si>
  <si>
    <t>Invånare i Sverige 31/12 2020</t>
  </si>
  <si>
    <t>Invånare i kommunen 31/12 2020</t>
  </si>
  <si>
    <t>Registrerade byggnader riksnivå 31/12 2020</t>
  </si>
  <si>
    <t>Registrerade byggnader kommunen 31/12 2020</t>
  </si>
  <si>
    <t>gävle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</si>
</sst>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\ &quot;kr&quot;"/>
    <numFmt numFmtId="166" formatCode="#,##0.000"/>
    <numFmt numFmtId="167" formatCode="0.00000E+00"/>
    <numFmt numFmtId="168" formatCode="0.000E+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4" fillId="0" borderId="0"/>
    <xf numFmtId="0" fontId="10" fillId="0" borderId="0"/>
    <xf numFmtId="0" fontId="15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167" fontId="0" fillId="0" borderId="0" xfId="0" applyNumberFormat="1"/>
    <xf numFmtId="0" fontId="4" fillId="0" borderId="0" xfId="0" applyFont="1"/>
    <xf numFmtId="166" fontId="0" fillId="0" borderId="0" xfId="0" applyNumberFormat="1"/>
    <xf numFmtId="168" fontId="0" fillId="0" borderId="0" xfId="0" applyNumberFormat="1"/>
    <xf numFmtId="164" fontId="0" fillId="0" borderId="0" xfId="0" applyNumberFormat="1"/>
    <xf numFmtId="0" fontId="5" fillId="0" borderId="0" xfId="0" applyFont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4" fontId="0" fillId="0" borderId="0" xfId="0" applyNumberFormat="1" applyBorder="1"/>
    <xf numFmtId="0" fontId="2" fillId="0" borderId="0" xfId="0" applyFont="1" applyFill="1"/>
    <xf numFmtId="1" fontId="0" fillId="0" borderId="0" xfId="0" applyNumberFormat="1"/>
    <xf numFmtId="0" fontId="10" fillId="0" borderId="0" xfId="2"/>
    <xf numFmtId="14" fontId="10" fillId="0" borderId="0" xfId="2" applyNumberFormat="1"/>
    <xf numFmtId="0" fontId="10" fillId="0" borderId="0" xfId="2" applyBorder="1"/>
    <xf numFmtId="0" fontId="2" fillId="0" borderId="0" xfId="2" applyFont="1"/>
    <xf numFmtId="0" fontId="10" fillId="0" borderId="0" xfId="2" applyNumberFormat="1"/>
    <xf numFmtId="14" fontId="11" fillId="0" borderId="0" xfId="2" applyNumberFormat="1" applyFont="1"/>
    <xf numFmtId="3" fontId="2" fillId="0" borderId="0" xfId="0" applyNumberFormat="1" applyFont="1"/>
    <xf numFmtId="49" fontId="6" fillId="0" borderId="0" xfId="0" applyNumberFormat="1" applyFont="1" applyFill="1" applyBorder="1"/>
    <xf numFmtId="49" fontId="6" fillId="0" borderId="0" xfId="0" applyNumberFormat="1" applyFont="1" applyBorder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4" fontId="6" fillId="0" borderId="0" xfId="2" applyNumberFormat="1" applyFont="1" applyFill="1"/>
    <xf numFmtId="3" fontId="2" fillId="0" borderId="0" xfId="2" applyNumberFormat="1" applyFont="1"/>
    <xf numFmtId="0" fontId="1" fillId="0" borderId="0" xfId="0" applyFont="1"/>
    <xf numFmtId="0" fontId="12" fillId="0" borderId="1" xfId="0" applyFont="1" applyBorder="1" applyProtection="1">
      <protection locked="0"/>
    </xf>
    <xf numFmtId="0" fontId="2" fillId="0" borderId="2" xfId="0" applyFont="1" applyBorder="1"/>
    <xf numFmtId="0" fontId="2" fillId="0" borderId="3" xfId="0" applyFont="1" applyBorder="1"/>
    <xf numFmtId="0" fontId="0" fillId="0" borderId="0" xfId="0" applyBorder="1"/>
    <xf numFmtId="4" fontId="2" fillId="0" borderId="4" xfId="0" applyNumberFormat="1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6" fillId="0" borderId="0" xfId="0" applyFont="1" applyFill="1"/>
    <xf numFmtId="49" fontId="6" fillId="0" borderId="5" xfId="0" applyNumberFormat="1" applyFont="1" applyFill="1" applyBorder="1"/>
    <xf numFmtId="49" fontId="6" fillId="0" borderId="5" xfId="0" applyNumberFormat="1" applyFont="1" applyBorder="1"/>
    <xf numFmtId="0" fontId="0" fillId="0" borderId="5" xfId="0" applyBorder="1" applyAlignment="1">
      <alignment horizontal="left" wrapText="1"/>
    </xf>
    <xf numFmtId="0" fontId="0" fillId="0" borderId="5" xfId="0" applyBorder="1"/>
    <xf numFmtId="0" fontId="8" fillId="5" borderId="0" xfId="0" applyFont="1" applyFill="1"/>
    <xf numFmtId="0" fontId="0" fillId="5" borderId="0" xfId="0" applyFill="1"/>
    <xf numFmtId="0" fontId="7" fillId="5" borderId="0" xfId="0" applyFont="1" applyFill="1"/>
    <xf numFmtId="0" fontId="0" fillId="5" borderId="0" xfId="0" applyFill="1" applyBorder="1"/>
    <xf numFmtId="0" fontId="6" fillId="5" borderId="0" xfId="0" quotePrefix="1" applyFont="1" applyFill="1" applyAlignment="1">
      <alignment horizontal="left"/>
    </xf>
    <xf numFmtId="0" fontId="6" fillId="5" borderId="0" xfId="0" applyFont="1" applyFill="1"/>
    <xf numFmtId="3" fontId="6" fillId="5" borderId="0" xfId="0" applyNumberFormat="1" applyFont="1" applyFill="1"/>
    <xf numFmtId="3" fontId="6" fillId="5" borderId="1" xfId="0" applyNumberFormat="1" applyFont="1" applyFill="1" applyBorder="1"/>
    <xf numFmtId="165" fontId="6" fillId="5" borderId="0" xfId="0" applyNumberFormat="1" applyFont="1" applyFill="1"/>
    <xf numFmtId="0" fontId="4" fillId="5" borderId="0" xfId="0" applyFont="1" applyFill="1"/>
    <xf numFmtId="0" fontId="2" fillId="0" borderId="0" xfId="0" applyFont="1" applyBorder="1"/>
    <xf numFmtId="4" fontId="2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6" fillId="0" borderId="0" xfId="0" applyFont="1"/>
    <xf numFmtId="3" fontId="16" fillId="0" borderId="6" xfId="3" applyNumberFormat="1" applyFont="1" applyFill="1" applyBorder="1" applyAlignment="1">
      <alignment horizontal="right" wrapText="1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7" fillId="0" borderId="0" xfId="0" quotePrefix="1" applyFont="1" applyAlignment="1">
      <alignment horizontal="right"/>
    </xf>
    <xf numFmtId="0" fontId="0" fillId="0" borderId="0" xfId="0" applyAlignment="1">
      <alignment horizontal="right"/>
    </xf>
  </cellXfs>
  <cellStyles count="4">
    <cellStyle name="Normal" xfId="0" builtinId="0"/>
    <cellStyle name="Normal 2" xfId="1" xr:uid="{00000000-0005-0000-0000-000001000000}"/>
    <cellStyle name="Normal_Befolkning_och_byggnader_091231" xfId="2" xr:uid="{00000000-0005-0000-0000-000002000000}"/>
    <cellStyle name="Normal_uppgifter" xfId="3" xr:uid="{B1D6022A-F3CD-4E1E-9159-9F49FEA1FA7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workbookViewId="0">
      <selection activeCell="H44" sqref="H44"/>
    </sheetView>
  </sheetViews>
  <sheetFormatPr defaultRowHeight="12.75" x14ac:dyDescent="0.2"/>
  <cols>
    <col min="2" max="2" width="44.42578125" customWidth="1"/>
    <col min="3" max="3" width="11.140625" customWidth="1"/>
    <col min="5" max="5" width="25.5703125" customWidth="1"/>
    <col min="6" max="6" width="9.85546875" customWidth="1"/>
    <col min="7" max="7" width="22.42578125" customWidth="1"/>
    <col min="8" max="8" width="10.140625" bestFit="1" customWidth="1"/>
    <col min="11" max="11" width="12.28515625" customWidth="1"/>
  </cols>
  <sheetData>
    <row r="1" spans="1:11" x14ac:dyDescent="0.2">
      <c r="E1" s="63" t="s">
        <v>339</v>
      </c>
      <c r="F1" s="64"/>
    </row>
    <row r="2" spans="1:11" ht="18" x14ac:dyDescent="0.25">
      <c r="B2" s="9" t="s">
        <v>37</v>
      </c>
    </row>
    <row r="3" spans="1:11" x14ac:dyDescent="0.2">
      <c r="B3" s="43" t="s">
        <v>39</v>
      </c>
      <c r="C3" s="44"/>
      <c r="D3" s="44"/>
      <c r="E3" s="44"/>
      <c r="F3" s="11"/>
      <c r="G3" s="11"/>
    </row>
    <row r="4" spans="1:11" x14ac:dyDescent="0.2">
      <c r="B4" s="45" t="s">
        <v>35</v>
      </c>
      <c r="C4" s="44"/>
      <c r="D4" s="44"/>
      <c r="E4" s="44"/>
      <c r="F4" s="11"/>
      <c r="G4" s="11"/>
    </row>
    <row r="5" spans="1:11" x14ac:dyDescent="0.2">
      <c r="B5" s="45" t="s">
        <v>36</v>
      </c>
      <c r="C5" s="44"/>
      <c r="D5" s="44"/>
      <c r="E5" s="44"/>
      <c r="F5" s="11"/>
      <c r="G5" s="11"/>
    </row>
    <row r="6" spans="1:11" ht="13.5" thickBot="1" x14ac:dyDescent="0.25"/>
    <row r="7" spans="1:11" ht="16.5" thickBot="1" x14ac:dyDescent="0.3">
      <c r="B7" s="10" t="s">
        <v>27</v>
      </c>
      <c r="C7" s="11"/>
      <c r="D7" s="11"/>
      <c r="E7" s="62" t="s">
        <v>349</v>
      </c>
      <c r="K7" s="11"/>
    </row>
    <row r="8" spans="1:11" s="11" customFormat="1" x14ac:dyDescent="0.2">
      <c r="B8" s="43" t="s">
        <v>334</v>
      </c>
      <c r="C8" s="44"/>
      <c r="D8" s="44"/>
      <c r="E8" s="46"/>
    </row>
    <row r="9" spans="1:11" s="11" customFormat="1" x14ac:dyDescent="0.2">
      <c r="B9" s="45" t="s">
        <v>335</v>
      </c>
      <c r="C9" s="44"/>
      <c r="D9" s="44"/>
      <c r="E9" s="46"/>
    </row>
    <row r="10" spans="1:11" ht="15.75" x14ac:dyDescent="0.25">
      <c r="B10" s="10"/>
      <c r="C10" s="11"/>
      <c r="D10" s="11"/>
      <c r="E10" s="12"/>
    </row>
    <row r="11" spans="1:11" ht="15.75" x14ac:dyDescent="0.25">
      <c r="B11" s="5" t="s">
        <v>25</v>
      </c>
      <c r="C11" s="11"/>
      <c r="D11" s="11"/>
      <c r="E11" s="12"/>
    </row>
    <row r="12" spans="1:11" x14ac:dyDescent="0.2">
      <c r="B12" s="43" t="s">
        <v>343</v>
      </c>
      <c r="C12" s="44"/>
      <c r="D12" s="44"/>
      <c r="E12" s="44"/>
      <c r="F12" s="11"/>
    </row>
    <row r="13" spans="1:11" x14ac:dyDescent="0.2">
      <c r="B13" s="45" t="s">
        <v>344</v>
      </c>
      <c r="C13" s="44"/>
      <c r="D13" s="44"/>
      <c r="E13" s="44"/>
      <c r="F13" s="11"/>
    </row>
    <row r="14" spans="1:11" x14ac:dyDescent="0.2">
      <c r="A14" s="38" t="s">
        <v>0</v>
      </c>
      <c r="B14" s="47" t="s">
        <v>342</v>
      </c>
      <c r="C14" s="48"/>
      <c r="D14" s="48"/>
      <c r="E14" s="49">
        <v>253300000</v>
      </c>
      <c r="F14" s="11"/>
      <c r="H14" s="3"/>
    </row>
    <row r="15" spans="1:11" ht="13.5" thickBot="1" x14ac:dyDescent="0.25">
      <c r="A15" s="38" t="s">
        <v>1</v>
      </c>
      <c r="B15" s="47" t="s">
        <v>345</v>
      </c>
      <c r="C15" s="48"/>
      <c r="D15" s="48"/>
      <c r="E15" s="49">
        <v>10379295</v>
      </c>
      <c r="G15" s="11"/>
    </row>
    <row r="16" spans="1:11" ht="13.5" thickBot="1" x14ac:dyDescent="0.25">
      <c r="A16" s="38" t="s">
        <v>2</v>
      </c>
      <c r="B16" s="47" t="s">
        <v>346</v>
      </c>
      <c r="C16" s="48"/>
      <c r="D16" s="48"/>
      <c r="E16" s="50">
        <f>VLOOKUP(E7,uppgifter!A2:B291,2)</f>
        <v>102904</v>
      </c>
      <c r="G16" s="11"/>
    </row>
    <row r="17" spans="1:7" x14ac:dyDescent="0.2">
      <c r="A17" s="38" t="s">
        <v>3</v>
      </c>
      <c r="B17" s="48" t="s">
        <v>4</v>
      </c>
      <c r="C17" s="48"/>
      <c r="D17" s="48"/>
      <c r="E17" s="48">
        <v>290</v>
      </c>
      <c r="G17" s="4"/>
    </row>
    <row r="18" spans="1:7" x14ac:dyDescent="0.2">
      <c r="A18" s="38" t="s">
        <v>5</v>
      </c>
      <c r="B18" s="48" t="s">
        <v>6</v>
      </c>
      <c r="C18" s="48"/>
      <c r="D18" s="48"/>
      <c r="E18" s="51">
        <v>13000</v>
      </c>
    </row>
    <row r="19" spans="1:7" ht="13.5" thickBot="1" x14ac:dyDescent="0.25">
      <c r="A19" s="38" t="s">
        <v>10</v>
      </c>
      <c r="B19" s="47" t="s">
        <v>347</v>
      </c>
      <c r="C19" s="48"/>
      <c r="D19" s="48"/>
      <c r="E19" s="49">
        <v>8380730</v>
      </c>
    </row>
    <row r="20" spans="1:7" ht="13.5" thickBot="1" x14ac:dyDescent="0.25">
      <c r="A20" s="38" t="s">
        <v>11</v>
      </c>
      <c r="B20" s="47" t="s">
        <v>348</v>
      </c>
      <c r="C20" s="48"/>
      <c r="D20" s="48"/>
      <c r="E20" s="50">
        <f>VLOOKUP(E7,uppgifter!A2:C291,3)</f>
        <v>89563</v>
      </c>
      <c r="G20" s="29"/>
    </row>
    <row r="21" spans="1:7" x14ac:dyDescent="0.2">
      <c r="A21" s="38"/>
      <c r="B21" s="48"/>
      <c r="C21" s="48"/>
      <c r="D21" s="48"/>
      <c r="E21" s="49"/>
      <c r="G21" s="3"/>
    </row>
    <row r="22" spans="1:7" ht="13.5" x14ac:dyDescent="0.25">
      <c r="B22" s="2"/>
    </row>
    <row r="23" spans="1:7" ht="13.5" x14ac:dyDescent="0.25">
      <c r="B23" s="2"/>
    </row>
    <row r="24" spans="1:7" ht="15.75" x14ac:dyDescent="0.25">
      <c r="B24" s="52" t="s">
        <v>31</v>
      </c>
      <c r="C24" s="44"/>
      <c r="D24" s="44"/>
      <c r="E24" s="44"/>
      <c r="G24" s="11"/>
    </row>
    <row r="25" spans="1:7" ht="15.75" x14ac:dyDescent="0.25">
      <c r="B25" s="52" t="s">
        <v>12</v>
      </c>
      <c r="C25" s="44"/>
      <c r="D25" s="44"/>
      <c r="E25" s="44"/>
      <c r="F25" s="15"/>
    </row>
    <row r="26" spans="1:7" x14ac:dyDescent="0.2">
      <c r="B26" s="44" t="s">
        <v>33</v>
      </c>
      <c r="C26" s="44"/>
      <c r="D26" s="44"/>
      <c r="E26" s="44"/>
    </row>
    <row r="27" spans="1:7" x14ac:dyDescent="0.2">
      <c r="B27" s="43" t="s">
        <v>13</v>
      </c>
      <c r="C27" s="44"/>
      <c r="D27" s="44"/>
      <c r="E27" s="44"/>
    </row>
    <row r="28" spans="1:7" ht="13.5" thickBot="1" x14ac:dyDescent="0.25"/>
    <row r="29" spans="1:7" ht="13.5" thickBot="1" x14ac:dyDescent="0.25">
      <c r="A29" t="s">
        <v>7</v>
      </c>
      <c r="B29" s="35" t="s">
        <v>14</v>
      </c>
      <c r="C29" s="35" t="s">
        <v>15</v>
      </c>
      <c r="D29" s="59"/>
      <c r="E29" s="6">
        <f>IF(D29=1,2.5%,0)</f>
        <v>0</v>
      </c>
    </row>
    <row r="30" spans="1:7" ht="13.5" thickBot="1" x14ac:dyDescent="0.25">
      <c r="B30" s="35"/>
      <c r="C30" s="35" t="s">
        <v>16</v>
      </c>
      <c r="D30" s="59"/>
      <c r="E30" s="6">
        <f>IF(D30=1,4.5%,0)</f>
        <v>0</v>
      </c>
    </row>
    <row r="31" spans="1:7" ht="13.5" thickBot="1" x14ac:dyDescent="0.25">
      <c r="B31" s="35"/>
      <c r="C31" s="35" t="s">
        <v>17</v>
      </c>
      <c r="D31" s="59">
        <v>1</v>
      </c>
      <c r="E31" s="6">
        <f>IF(D31=1,6%,0)</f>
        <v>0.06</v>
      </c>
    </row>
    <row r="32" spans="1:7" ht="13.5" thickBot="1" x14ac:dyDescent="0.25">
      <c r="A32" t="s">
        <v>8</v>
      </c>
      <c r="B32" s="36" t="s">
        <v>18</v>
      </c>
      <c r="C32" s="36" t="s">
        <v>15</v>
      </c>
      <c r="D32" s="60"/>
      <c r="E32" s="6">
        <f>IF(D32=1,0.03,0)</f>
        <v>0</v>
      </c>
    </row>
    <row r="33" spans="1:7" ht="13.5" thickBot="1" x14ac:dyDescent="0.25">
      <c r="B33" s="36"/>
      <c r="C33" s="36" t="s">
        <v>16</v>
      </c>
      <c r="D33" s="60"/>
      <c r="E33" s="6">
        <f>IF(D33=1,0.065,0)</f>
        <v>0</v>
      </c>
    </row>
    <row r="34" spans="1:7" ht="13.5" thickBot="1" x14ac:dyDescent="0.25">
      <c r="B34" s="36"/>
      <c r="C34" s="36" t="s">
        <v>17</v>
      </c>
      <c r="D34" s="60">
        <v>1</v>
      </c>
      <c r="E34" s="6">
        <f>IF(D34=1,0.075,0)</f>
        <v>7.4999999999999997E-2</v>
      </c>
    </row>
    <row r="35" spans="1:7" ht="13.5" thickBot="1" x14ac:dyDescent="0.25">
      <c r="A35" t="s">
        <v>9</v>
      </c>
      <c r="B35" s="37" t="s">
        <v>329</v>
      </c>
      <c r="C35" s="37" t="s">
        <v>15</v>
      </c>
      <c r="D35" s="61"/>
      <c r="E35" s="6">
        <f>IF(D35=1,0.005,0)</f>
        <v>0</v>
      </c>
    </row>
    <row r="36" spans="1:7" ht="13.5" thickBot="1" x14ac:dyDescent="0.25">
      <c r="B36" s="37"/>
      <c r="C36" s="37" t="s">
        <v>16</v>
      </c>
      <c r="D36" s="61"/>
      <c r="E36" s="6">
        <f>IF(D36=1,0.01,0)</f>
        <v>0</v>
      </c>
    </row>
    <row r="37" spans="1:7" ht="13.5" thickBot="1" x14ac:dyDescent="0.25">
      <c r="B37" s="37"/>
      <c r="C37" s="37" t="s">
        <v>17</v>
      </c>
      <c r="D37" s="61">
        <v>1</v>
      </c>
      <c r="E37" s="6">
        <f>IF(D37=1,0.015,0)</f>
        <v>1.4999999999999999E-2</v>
      </c>
    </row>
    <row r="38" spans="1:7" x14ac:dyDescent="0.2">
      <c r="E38" s="6"/>
    </row>
    <row r="39" spans="1:7" x14ac:dyDescent="0.2">
      <c r="B39" t="s">
        <v>7</v>
      </c>
      <c r="E39" s="6">
        <f>SUM(E29:E31)</f>
        <v>0.06</v>
      </c>
    </row>
    <row r="40" spans="1:7" x14ac:dyDescent="0.2">
      <c r="B40" t="s">
        <v>8</v>
      </c>
      <c r="E40" s="6">
        <f>SUM(E32:E34)</f>
        <v>7.4999999999999997E-2</v>
      </c>
    </row>
    <row r="41" spans="1:7" x14ac:dyDescent="0.2">
      <c r="B41" t="s">
        <v>9</v>
      </c>
      <c r="E41" s="6">
        <f>SUM(E35:E37)</f>
        <v>1.4999999999999999E-2</v>
      </c>
    </row>
    <row r="42" spans="1:7" x14ac:dyDescent="0.2">
      <c r="B42" t="s">
        <v>19</v>
      </c>
      <c r="E42" s="6">
        <f>SUM(E29:E38)</f>
        <v>0.15000000000000002</v>
      </c>
    </row>
    <row r="43" spans="1:7" x14ac:dyDescent="0.2">
      <c r="E43" s="6"/>
    </row>
    <row r="44" spans="1:7" x14ac:dyDescent="0.2">
      <c r="B44" s="55" t="s">
        <v>336</v>
      </c>
      <c r="C44" s="55"/>
      <c r="D44" s="55"/>
      <c r="E44" s="56">
        <f>(0.15*E14-13000*E17)*((0.75*E16*E39)/(0.15*E15)+(0.25*E20*E39)/(0.15*E19))</f>
        <v>138371.12214890003</v>
      </c>
      <c r="G44" s="7"/>
    </row>
    <row r="45" spans="1:7" x14ac:dyDescent="0.2">
      <c r="B45" s="55" t="s">
        <v>337</v>
      </c>
      <c r="C45" s="55"/>
      <c r="D45" s="55"/>
      <c r="E45" s="56">
        <f>(0.15*E14-13000*E17)*((0.75*E16*E40)/(0.15*E15)+(0.25*E20*E40)/(0.15*E19))</f>
        <v>172963.90268612507</v>
      </c>
      <c r="G45" s="7"/>
    </row>
    <row r="46" spans="1:7" x14ac:dyDescent="0.2">
      <c r="B46" s="57" t="s">
        <v>338</v>
      </c>
      <c r="C46" s="57"/>
      <c r="D46" s="57"/>
      <c r="E46" s="56">
        <f>(0.15*E14-13000*E17)*((0.75*E16*E41)/(0.15*E15)+(0.25*E20*E41)/(0.15*E19))</f>
        <v>34592.780537225008</v>
      </c>
      <c r="G46" s="54"/>
    </row>
    <row r="47" spans="1:7" ht="13.5" thickBot="1" x14ac:dyDescent="0.25">
      <c r="B47" s="57" t="s">
        <v>6</v>
      </c>
      <c r="C47" s="57"/>
      <c r="D47" s="57"/>
      <c r="E47" s="56">
        <v>13000</v>
      </c>
      <c r="G47" s="54"/>
    </row>
    <row r="48" spans="1:7" ht="14.25" thickTop="1" thickBot="1" x14ac:dyDescent="0.25">
      <c r="A48" s="33"/>
      <c r="B48" s="32" t="s">
        <v>20</v>
      </c>
      <c r="C48" s="31"/>
      <c r="D48" s="31"/>
      <c r="E48" s="34">
        <f>(0.15*E14-13000*E17)*((0.75*E16*E42)/(0.15*E15)+(0.25*E20*E42)/(0.15*E19))+13000</f>
        <v>358927.80537225027</v>
      </c>
      <c r="G48" s="7"/>
    </row>
    <row r="49" spans="1:7" ht="13.5" thickTop="1" x14ac:dyDescent="0.2">
      <c r="A49" s="33"/>
      <c r="B49" s="53"/>
      <c r="C49" s="53"/>
      <c r="D49" s="53"/>
      <c r="E49" s="54"/>
      <c r="G49" s="7"/>
    </row>
    <row r="50" spans="1:7" ht="11.45" hidden="1" customHeight="1" x14ac:dyDescent="0.2">
      <c r="A50" s="33"/>
      <c r="B50" s="55"/>
      <c r="C50" s="55"/>
      <c r="D50" s="55"/>
      <c r="E50" s="56"/>
      <c r="G50" s="7"/>
    </row>
    <row r="51" spans="1:7" hidden="1" x14ac:dyDescent="0.2"/>
    <row r="52" spans="1:7" ht="15.75" hidden="1" x14ac:dyDescent="0.25">
      <c r="B52" s="52" t="s">
        <v>32</v>
      </c>
    </row>
    <row r="53" spans="1:7" ht="15.75" hidden="1" x14ac:dyDescent="0.25">
      <c r="B53" s="52" t="s">
        <v>38</v>
      </c>
    </row>
    <row r="54" spans="1:7" hidden="1" x14ac:dyDescent="0.2">
      <c r="B54" s="44" t="s">
        <v>33</v>
      </c>
    </row>
    <row r="55" spans="1:7" hidden="1" x14ac:dyDescent="0.2">
      <c r="B55" s="43" t="s">
        <v>21</v>
      </c>
    </row>
    <row r="56" spans="1:7" ht="13.5" hidden="1" thickBot="1" x14ac:dyDescent="0.25"/>
    <row r="57" spans="1:7" ht="13.5" hidden="1" thickBot="1" x14ac:dyDescent="0.25">
      <c r="C57" t="s">
        <v>15</v>
      </c>
      <c r="D57" s="30"/>
      <c r="E57" s="8">
        <f>IF(D57=1,0.04,0)</f>
        <v>0</v>
      </c>
    </row>
    <row r="58" spans="1:7" ht="13.5" hidden="1" thickBot="1" x14ac:dyDescent="0.25">
      <c r="C58" t="s">
        <v>16</v>
      </c>
      <c r="D58" s="30"/>
      <c r="E58" s="8">
        <f>IF(D58=1,0.055,0)</f>
        <v>0</v>
      </c>
    </row>
    <row r="59" spans="1:7" ht="13.5" hidden="1" thickBot="1" x14ac:dyDescent="0.25">
      <c r="C59" t="s">
        <v>17</v>
      </c>
      <c r="D59" s="30">
        <v>1</v>
      </c>
      <c r="E59" s="8">
        <f>IF(D59=1,0.07,0)</f>
        <v>7.0000000000000007E-2</v>
      </c>
    </row>
    <row r="60" spans="1:7" ht="13.5" hidden="1" thickBot="1" x14ac:dyDescent="0.25">
      <c r="E60" s="8"/>
    </row>
    <row r="61" spans="1:7" ht="14.25" hidden="1" thickTop="1" thickBot="1" x14ac:dyDescent="0.25">
      <c r="B61" s="32" t="s">
        <v>22</v>
      </c>
      <c r="C61" s="31"/>
      <c r="D61" s="31"/>
      <c r="E61" s="34" t="e">
        <f>(0.07*E14-65000*#REF!)*(E57+E58+E59)*E16/0.07/E21+65000</f>
        <v>#REF!</v>
      </c>
    </row>
    <row r="62" spans="1:7" ht="19.899999999999999" hidden="1" customHeight="1" x14ac:dyDescent="0.2">
      <c r="B62" s="1"/>
      <c r="E62" s="13"/>
    </row>
    <row r="63" spans="1:7" hidden="1" x14ac:dyDescent="0.2"/>
    <row r="64" spans="1:7" ht="15.75" hidden="1" x14ac:dyDescent="0.25">
      <c r="B64" s="52" t="s">
        <v>34</v>
      </c>
      <c r="C64" s="44"/>
      <c r="D64" s="11"/>
      <c r="E64" s="11"/>
    </row>
    <row r="65" spans="2:5" ht="15.75" hidden="1" x14ac:dyDescent="0.25">
      <c r="B65" s="52" t="s">
        <v>333</v>
      </c>
    </row>
    <row r="66" spans="2:5" hidden="1" x14ac:dyDescent="0.2">
      <c r="B66" s="44" t="s">
        <v>331</v>
      </c>
    </row>
    <row r="67" spans="2:5" ht="13.5" hidden="1" thickBot="1" x14ac:dyDescent="0.25">
      <c r="B67" s="43" t="s">
        <v>23</v>
      </c>
    </row>
    <row r="68" spans="2:5" ht="13.5" hidden="1" thickBot="1" x14ac:dyDescent="0.25">
      <c r="C68" s="11" t="s">
        <v>28</v>
      </c>
      <c r="D68" s="30">
        <v>1</v>
      </c>
      <c r="E68" s="8" t="e">
        <f>IF(D68=1,0.02*E14*0*E16/#REF!,0)</f>
        <v>#REF!</v>
      </c>
    </row>
    <row r="69" spans="2:5" ht="13.5" hidden="1" thickBot="1" x14ac:dyDescent="0.25">
      <c r="B69" t="s">
        <v>332</v>
      </c>
      <c r="C69" s="11" t="s">
        <v>29</v>
      </c>
      <c r="D69" s="30">
        <v>1</v>
      </c>
      <c r="E69" s="8" t="e">
        <f>IF(D69=1,0.02*E14*0.9*E16/#REF!,0)</f>
        <v>#REF!</v>
      </c>
    </row>
    <row r="70" spans="2:5" ht="13.5" hidden="1" thickBot="1" x14ac:dyDescent="0.25">
      <c r="B70" t="s">
        <v>332</v>
      </c>
      <c r="C70" s="11" t="s">
        <v>30</v>
      </c>
      <c r="D70" s="30">
        <v>1</v>
      </c>
      <c r="E70" s="8" t="e">
        <f>IF(D70=1,0.02*E14*0.1*E16/#REF!,0)</f>
        <v>#REF!</v>
      </c>
    </row>
    <row r="71" spans="2:5" ht="13.5" hidden="1" thickBot="1" x14ac:dyDescent="0.25">
      <c r="E71" s="8"/>
    </row>
    <row r="72" spans="2:5" ht="14.25" hidden="1" thickTop="1" thickBot="1" x14ac:dyDescent="0.25">
      <c r="B72" s="32" t="s">
        <v>24</v>
      </c>
      <c r="C72" s="31"/>
      <c r="D72" s="31"/>
      <c r="E72" s="34" t="e">
        <f>E68+E69+E70</f>
        <v>#REF!</v>
      </c>
    </row>
    <row r="73" spans="2:5" ht="13.5" hidden="1" thickTop="1" x14ac:dyDescent="0.2">
      <c r="E73" s="8"/>
    </row>
  </sheetData>
  <sheetProtection sheet="1" objects="1" scenarios="1"/>
  <protectedRanges>
    <protectedRange sqref="D20:D25" name="Område3"/>
    <protectedRange sqref="E7" name="Område1"/>
    <protectedRange sqref="E11" name="Område2"/>
  </protectedRanges>
  <dataConsolidate/>
  <mergeCells count="1">
    <mergeCell ref="E1:F1"/>
  </mergeCells>
  <phoneticPr fontId="0" type="noConversion"/>
  <pageMargins left="0.44" right="0.75" top="1" bottom="1" header="0.51" footer="0.5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6"/>
  <sheetViews>
    <sheetView zoomScaleNormal="100" workbookViewId="0">
      <selection activeCell="J9" sqref="J9"/>
    </sheetView>
  </sheetViews>
  <sheetFormatPr defaultRowHeight="12.75" x14ac:dyDescent="0.2"/>
  <cols>
    <col min="1" max="1" width="17.85546875" style="16" customWidth="1"/>
    <col min="2" max="2" width="20" style="16" customWidth="1"/>
    <col min="3" max="3" width="24.42578125" style="16" customWidth="1"/>
    <col min="4" max="4" width="13.7109375" style="17" bestFit="1" customWidth="1"/>
  </cols>
  <sheetData>
    <row r="1" spans="1:4" x14ac:dyDescent="0.2">
      <c r="A1" s="19" t="s">
        <v>26</v>
      </c>
      <c r="B1" s="14" t="s">
        <v>340</v>
      </c>
      <c r="C1" s="1" t="s">
        <v>341</v>
      </c>
      <c r="D1" s="27"/>
    </row>
    <row r="2" spans="1:4" ht="15" x14ac:dyDescent="0.25">
      <c r="A2" s="39" t="s">
        <v>40</v>
      </c>
      <c r="B2" s="58">
        <v>31868</v>
      </c>
      <c r="C2" s="58">
        <v>22568</v>
      </c>
      <c r="D2" s="21"/>
    </row>
    <row r="3" spans="1:4" ht="15" x14ac:dyDescent="0.25">
      <c r="A3" s="40" t="s">
        <v>41</v>
      </c>
      <c r="B3" s="58">
        <v>41602</v>
      </c>
      <c r="C3" s="58">
        <v>32971</v>
      </c>
      <c r="D3" s="21"/>
    </row>
    <row r="4" spans="1:4" ht="15" x14ac:dyDescent="0.25">
      <c r="A4" s="39" t="s">
        <v>42</v>
      </c>
      <c r="B4" s="58">
        <v>20224</v>
      </c>
      <c r="C4" s="58">
        <v>24403</v>
      </c>
      <c r="D4" s="21"/>
    </row>
    <row r="5" spans="1:4" ht="15" x14ac:dyDescent="0.25">
      <c r="A5" s="40" t="s">
        <v>43</v>
      </c>
      <c r="B5" s="58">
        <v>6821</v>
      </c>
      <c r="C5" s="58">
        <v>10383</v>
      </c>
      <c r="D5" s="21"/>
    </row>
    <row r="6" spans="1:4" ht="15" x14ac:dyDescent="0.25">
      <c r="A6" s="39" t="s">
        <v>44</v>
      </c>
      <c r="B6" s="58">
        <v>14039</v>
      </c>
      <c r="C6" s="58">
        <v>15548</v>
      </c>
      <c r="D6" s="21"/>
    </row>
    <row r="7" spans="1:4" ht="15" x14ac:dyDescent="0.25">
      <c r="A7" s="39" t="s">
        <v>45</v>
      </c>
      <c r="B7" s="58">
        <v>2718</v>
      </c>
      <c r="C7" s="58">
        <v>10691</v>
      </c>
      <c r="D7" s="21"/>
    </row>
    <row r="8" spans="1:4" ht="15" x14ac:dyDescent="0.25">
      <c r="A8" s="39" t="s">
        <v>46</v>
      </c>
      <c r="B8" s="58">
        <v>6145</v>
      </c>
      <c r="C8" s="58">
        <v>15927</v>
      </c>
      <c r="D8" s="21"/>
    </row>
    <row r="9" spans="1:4" ht="15" x14ac:dyDescent="0.25">
      <c r="A9" s="40" t="s">
        <v>47</v>
      </c>
      <c r="B9" s="58">
        <v>25932</v>
      </c>
      <c r="C9" s="58">
        <v>37500</v>
      </c>
      <c r="D9" s="21"/>
    </row>
    <row r="10" spans="1:4" ht="15" x14ac:dyDescent="0.25">
      <c r="A10" s="39" t="s">
        <v>48</v>
      </c>
      <c r="B10" s="58">
        <v>11471</v>
      </c>
      <c r="C10" s="58">
        <v>20596</v>
      </c>
      <c r="D10" s="21"/>
    </row>
    <row r="11" spans="1:4" ht="15" x14ac:dyDescent="0.25">
      <c r="A11" s="39" t="s">
        <v>49</v>
      </c>
      <c r="B11" s="58">
        <v>23067</v>
      </c>
      <c r="C11" s="58">
        <v>28571</v>
      </c>
      <c r="D11" s="21"/>
    </row>
    <row r="12" spans="1:4" ht="15" x14ac:dyDescent="0.25">
      <c r="A12" s="40" t="s">
        <v>50</v>
      </c>
      <c r="B12" s="58">
        <v>9591</v>
      </c>
      <c r="C12" s="58">
        <v>16870</v>
      </c>
      <c r="D12" s="21"/>
    </row>
    <row r="13" spans="1:4" ht="15" x14ac:dyDescent="0.25">
      <c r="A13" s="40" t="s">
        <v>51</v>
      </c>
      <c r="B13" s="58">
        <v>7120</v>
      </c>
      <c r="C13" s="58">
        <v>27019</v>
      </c>
      <c r="D13" s="21"/>
    </row>
    <row r="14" spans="1:4" ht="15" x14ac:dyDescent="0.25">
      <c r="A14" s="39" t="s">
        <v>52</v>
      </c>
      <c r="B14" s="58">
        <v>2387</v>
      </c>
      <c r="C14" s="58">
        <v>6155</v>
      </c>
      <c r="D14" s="21"/>
    </row>
    <row r="15" spans="1:4" ht="15" x14ac:dyDescent="0.25">
      <c r="A15" s="39" t="s">
        <v>53</v>
      </c>
      <c r="B15" s="58">
        <v>15697</v>
      </c>
      <c r="C15" s="58">
        <v>12483</v>
      </c>
      <c r="D15" s="21"/>
    </row>
    <row r="16" spans="1:4" ht="15" x14ac:dyDescent="0.25">
      <c r="A16" s="39" t="s">
        <v>54</v>
      </c>
      <c r="B16" s="58">
        <v>28060</v>
      </c>
      <c r="C16" s="58">
        <v>35352</v>
      </c>
      <c r="D16" s="21"/>
    </row>
    <row r="17" spans="1:4" ht="15" x14ac:dyDescent="0.25">
      <c r="A17" s="39" t="s">
        <v>55</v>
      </c>
      <c r="B17" s="58">
        <v>9544</v>
      </c>
      <c r="C17" s="58">
        <v>8140</v>
      </c>
      <c r="D17" s="21"/>
    </row>
    <row r="18" spans="1:4" ht="15" x14ac:dyDescent="0.25">
      <c r="A18" s="39" t="s">
        <v>56</v>
      </c>
      <c r="B18" s="58">
        <v>26809</v>
      </c>
      <c r="C18" s="58">
        <v>39604</v>
      </c>
      <c r="D18" s="21"/>
    </row>
    <row r="19" spans="1:4" ht="15" x14ac:dyDescent="0.25">
      <c r="A19" s="39" t="s">
        <v>57</v>
      </c>
      <c r="B19" s="58">
        <v>10836</v>
      </c>
      <c r="C19" s="58">
        <v>39865</v>
      </c>
      <c r="D19" s="21"/>
    </row>
    <row r="20" spans="1:4" ht="15" x14ac:dyDescent="0.25">
      <c r="A20" s="39" t="s">
        <v>58</v>
      </c>
      <c r="B20" s="58">
        <v>52394</v>
      </c>
      <c r="C20" s="58">
        <v>46893</v>
      </c>
      <c r="D20" s="21"/>
    </row>
    <row r="21" spans="1:4" ht="15" x14ac:dyDescent="0.25">
      <c r="A21" s="41" t="s">
        <v>59</v>
      </c>
      <c r="B21" s="58">
        <v>113714</v>
      </c>
      <c r="C21" s="58">
        <v>56609</v>
      </c>
      <c r="D21" s="21"/>
    </row>
    <row r="22" spans="1:4" ht="15" x14ac:dyDescent="0.25">
      <c r="A22" s="39" t="s">
        <v>60</v>
      </c>
      <c r="B22" s="58">
        <v>94847</v>
      </c>
      <c r="C22" s="58">
        <v>34113</v>
      </c>
      <c r="D22" s="21"/>
    </row>
    <row r="23" spans="1:4" ht="15" x14ac:dyDescent="0.25">
      <c r="A23" s="40" t="s">
        <v>61</v>
      </c>
      <c r="B23" s="58">
        <v>5441</v>
      </c>
      <c r="C23" s="58">
        <v>10538</v>
      </c>
      <c r="D23" s="21"/>
    </row>
    <row r="24" spans="1:4" ht="15" x14ac:dyDescent="0.25">
      <c r="A24" s="39" t="s">
        <v>62</v>
      </c>
      <c r="B24" s="58">
        <v>12759</v>
      </c>
      <c r="C24" s="58">
        <v>12216</v>
      </c>
      <c r="D24" s="21"/>
    </row>
    <row r="25" spans="1:4" ht="15" x14ac:dyDescent="0.25">
      <c r="A25" s="40" t="s">
        <v>63</v>
      </c>
      <c r="B25" s="58">
        <v>6181</v>
      </c>
      <c r="C25" s="58">
        <v>18414</v>
      </c>
      <c r="D25" s="21"/>
    </row>
    <row r="26" spans="1:4" ht="15" x14ac:dyDescent="0.25">
      <c r="A26" s="39" t="s">
        <v>64</v>
      </c>
      <c r="B26" s="58">
        <v>19312</v>
      </c>
      <c r="C26" s="58">
        <v>8971</v>
      </c>
      <c r="D26" s="21"/>
    </row>
    <row r="27" spans="1:4" ht="15" x14ac:dyDescent="0.25">
      <c r="A27" s="39" t="s">
        <v>65</v>
      </c>
      <c r="B27" s="58">
        <v>15413</v>
      </c>
      <c r="C27" s="58">
        <v>30211</v>
      </c>
      <c r="D27" s="21"/>
    </row>
    <row r="28" spans="1:4" ht="15" x14ac:dyDescent="0.25">
      <c r="A28" s="40" t="s">
        <v>66</v>
      </c>
      <c r="B28" s="58">
        <v>4761</v>
      </c>
      <c r="C28" s="58">
        <v>9384</v>
      </c>
      <c r="D28" s="21"/>
    </row>
    <row r="29" spans="1:4" ht="15" x14ac:dyDescent="0.25">
      <c r="A29" s="39" t="s">
        <v>67</v>
      </c>
      <c r="B29" s="58">
        <v>32712</v>
      </c>
      <c r="C29" s="58">
        <v>16103</v>
      </c>
      <c r="D29" s="21"/>
    </row>
    <row r="30" spans="1:4" ht="15" x14ac:dyDescent="0.25">
      <c r="A30" s="39" t="s">
        <v>68</v>
      </c>
      <c r="B30" s="58">
        <v>9631</v>
      </c>
      <c r="C30" s="58">
        <v>13957</v>
      </c>
      <c r="D30" s="21"/>
    </row>
    <row r="31" spans="1:4" ht="15" x14ac:dyDescent="0.25">
      <c r="A31" s="39" t="s">
        <v>69</v>
      </c>
      <c r="B31" s="58">
        <v>2498</v>
      </c>
      <c r="C31" s="58">
        <v>8042</v>
      </c>
      <c r="D31" s="21"/>
    </row>
    <row r="32" spans="1:4" ht="15" x14ac:dyDescent="0.25">
      <c r="A32" s="40" t="s">
        <v>70</v>
      </c>
      <c r="B32" s="58">
        <v>8550</v>
      </c>
      <c r="C32" s="58">
        <v>18174</v>
      </c>
      <c r="D32" s="21"/>
    </row>
    <row r="33" spans="1:4" ht="15" x14ac:dyDescent="0.25">
      <c r="A33" s="40" t="s">
        <v>71</v>
      </c>
      <c r="B33" s="58">
        <v>28879</v>
      </c>
      <c r="C33" s="58">
        <v>23861</v>
      </c>
      <c r="D33" s="21"/>
    </row>
    <row r="34" spans="1:4" ht="15" x14ac:dyDescent="0.25">
      <c r="A34" s="39" t="s">
        <v>72</v>
      </c>
      <c r="B34" s="58">
        <v>17788</v>
      </c>
      <c r="C34" s="58">
        <v>25481</v>
      </c>
      <c r="D34" s="21"/>
    </row>
    <row r="35" spans="1:4" ht="15" x14ac:dyDescent="0.25">
      <c r="A35" s="40" t="s">
        <v>73</v>
      </c>
      <c r="B35" s="58">
        <v>9360</v>
      </c>
      <c r="C35" s="58">
        <v>14077</v>
      </c>
      <c r="D35" s="21"/>
    </row>
    <row r="36" spans="1:4" ht="15" x14ac:dyDescent="0.25">
      <c r="A36" s="39" t="s">
        <v>74</v>
      </c>
      <c r="B36" s="58">
        <v>46240</v>
      </c>
      <c r="C36" s="58">
        <v>42387</v>
      </c>
      <c r="D36" s="21"/>
    </row>
    <row r="37" spans="1:4" ht="15" x14ac:dyDescent="0.25">
      <c r="A37" s="39" t="s">
        <v>75</v>
      </c>
      <c r="B37" s="58">
        <v>106975</v>
      </c>
      <c r="C37" s="58">
        <v>96117</v>
      </c>
      <c r="D37" s="21"/>
    </row>
    <row r="38" spans="1:4" ht="15" x14ac:dyDescent="0.25">
      <c r="A38" s="39" t="s">
        <v>76</v>
      </c>
      <c r="B38" s="58">
        <v>34123</v>
      </c>
      <c r="C38" s="58">
        <v>24016</v>
      </c>
      <c r="D38" s="21"/>
    </row>
    <row r="39" spans="1:4" ht="15" x14ac:dyDescent="0.25">
      <c r="A39" s="40" t="s">
        <v>77</v>
      </c>
      <c r="B39" s="58">
        <v>5687</v>
      </c>
      <c r="C39" s="58">
        <v>8502</v>
      </c>
      <c r="D39" s="21"/>
    </row>
    <row r="40" spans="1:4" ht="15" x14ac:dyDescent="0.25">
      <c r="A40" s="39" t="s">
        <v>78</v>
      </c>
      <c r="B40" s="58">
        <v>13267</v>
      </c>
      <c r="C40" s="58">
        <v>14740</v>
      </c>
      <c r="D40" s="21"/>
    </row>
    <row r="41" spans="1:4" ht="15" x14ac:dyDescent="0.25">
      <c r="A41" s="39" t="s">
        <v>79</v>
      </c>
      <c r="B41" s="58">
        <v>46051</v>
      </c>
      <c r="C41" s="58">
        <v>61128</v>
      </c>
      <c r="D41" s="21"/>
    </row>
    <row r="42" spans="1:4" ht="15" x14ac:dyDescent="0.25">
      <c r="A42" s="39" t="s">
        <v>80</v>
      </c>
      <c r="B42" s="58">
        <v>33238</v>
      </c>
      <c r="C42" s="58">
        <v>38907</v>
      </c>
      <c r="D42" s="21"/>
    </row>
    <row r="43" spans="1:4" ht="15" x14ac:dyDescent="0.25">
      <c r="A43" s="39" t="s">
        <v>81</v>
      </c>
      <c r="B43" s="58">
        <v>59528</v>
      </c>
      <c r="C43" s="58">
        <v>68685</v>
      </c>
      <c r="D43" s="21"/>
    </row>
    <row r="44" spans="1:4" ht="15" x14ac:dyDescent="0.25">
      <c r="A44" s="40" t="s">
        <v>82</v>
      </c>
      <c r="B44" s="58">
        <v>10503</v>
      </c>
      <c r="C44" s="58">
        <v>14836</v>
      </c>
      <c r="D44" s="21"/>
    </row>
    <row r="45" spans="1:4" ht="15" x14ac:dyDescent="0.25">
      <c r="A45" s="40" t="s">
        <v>83</v>
      </c>
      <c r="B45" s="58">
        <v>21765</v>
      </c>
      <c r="C45" s="58">
        <v>22091</v>
      </c>
      <c r="D45" s="21"/>
    </row>
    <row r="46" spans="1:4" ht="15" x14ac:dyDescent="0.25">
      <c r="A46" s="39" t="s">
        <v>84</v>
      </c>
      <c r="B46" s="58">
        <v>16431</v>
      </c>
      <c r="C46" s="58">
        <v>22234</v>
      </c>
      <c r="D46" s="21"/>
    </row>
    <row r="47" spans="1:4" ht="15" x14ac:dyDescent="0.25">
      <c r="A47" s="40" t="s">
        <v>85</v>
      </c>
      <c r="B47" s="58">
        <v>11524</v>
      </c>
      <c r="C47" s="58">
        <v>12137</v>
      </c>
      <c r="D47" s="21"/>
    </row>
    <row r="48" spans="1:4" ht="15" x14ac:dyDescent="0.25">
      <c r="A48" s="40" t="s">
        <v>86</v>
      </c>
      <c r="B48" s="58">
        <v>6658</v>
      </c>
      <c r="C48" s="58">
        <v>10549</v>
      </c>
      <c r="D48" s="21"/>
    </row>
    <row r="49" spans="1:4" ht="15" x14ac:dyDescent="0.25">
      <c r="A49" s="39" t="s">
        <v>87</v>
      </c>
      <c r="B49" s="58">
        <v>10378</v>
      </c>
      <c r="C49" s="58">
        <v>24784</v>
      </c>
      <c r="D49" s="21"/>
    </row>
    <row r="50" spans="1:4" ht="15" x14ac:dyDescent="0.25">
      <c r="A50" s="39" t="s">
        <v>88</v>
      </c>
      <c r="B50" s="58">
        <v>29635</v>
      </c>
      <c r="C50" s="58">
        <v>30322</v>
      </c>
      <c r="D50" s="21"/>
    </row>
    <row r="51" spans="1:4" ht="15" x14ac:dyDescent="0.25">
      <c r="A51" s="40" t="s">
        <v>89</v>
      </c>
      <c r="B51" s="58">
        <v>11421</v>
      </c>
      <c r="C51" s="58">
        <v>14382</v>
      </c>
      <c r="D51" s="21"/>
    </row>
    <row r="52" spans="1:4" ht="15" x14ac:dyDescent="0.25">
      <c r="A52" s="39" t="s">
        <v>90</v>
      </c>
      <c r="B52" s="58">
        <v>9614</v>
      </c>
      <c r="C52" s="58">
        <v>12389</v>
      </c>
      <c r="D52" s="21"/>
    </row>
    <row r="53" spans="1:4" ht="15" x14ac:dyDescent="0.25">
      <c r="A53" s="39" t="s">
        <v>91</v>
      </c>
      <c r="B53" s="58">
        <v>60124</v>
      </c>
      <c r="C53" s="58">
        <v>92188</v>
      </c>
      <c r="D53" s="21"/>
    </row>
    <row r="54" spans="1:4" ht="15" x14ac:dyDescent="0.25">
      <c r="A54" s="40" t="s">
        <v>92</v>
      </c>
      <c r="B54" s="58">
        <v>9043</v>
      </c>
      <c r="C54" s="58">
        <v>13452</v>
      </c>
      <c r="D54" s="21"/>
    </row>
    <row r="55" spans="1:4" ht="15" x14ac:dyDescent="0.25">
      <c r="A55" s="40" t="s">
        <v>93</v>
      </c>
      <c r="B55" s="58">
        <v>5685</v>
      </c>
      <c r="C55" s="58">
        <v>7866</v>
      </c>
      <c r="D55" s="21"/>
    </row>
    <row r="56" spans="1:4" ht="15" x14ac:dyDescent="0.25">
      <c r="A56" s="40" t="s">
        <v>94</v>
      </c>
      <c r="B56" s="58">
        <v>5169</v>
      </c>
      <c r="C56" s="58">
        <v>11383</v>
      </c>
      <c r="D56" s="21"/>
    </row>
    <row r="57" spans="1:4" ht="15" x14ac:dyDescent="0.25">
      <c r="A57" s="39" t="s">
        <v>95</v>
      </c>
      <c r="B57" s="58">
        <v>17462</v>
      </c>
      <c r="C57" s="58">
        <v>28748</v>
      </c>
      <c r="D57" s="21"/>
    </row>
    <row r="58" spans="1:4" ht="15" x14ac:dyDescent="0.25">
      <c r="A58" s="42" t="s">
        <v>96</v>
      </c>
      <c r="B58" s="58">
        <v>102904</v>
      </c>
      <c r="C58" s="58">
        <v>89563</v>
      </c>
      <c r="D58" s="21"/>
    </row>
    <row r="59" spans="1:4" ht="15" x14ac:dyDescent="0.25">
      <c r="A59" s="41" t="s">
        <v>97</v>
      </c>
      <c r="B59" s="58">
        <v>583056</v>
      </c>
      <c r="C59" s="58">
        <v>151463</v>
      </c>
      <c r="D59" s="21"/>
    </row>
    <row r="60" spans="1:4" ht="15" x14ac:dyDescent="0.25">
      <c r="A60" s="40" t="s">
        <v>98</v>
      </c>
      <c r="B60" s="58">
        <v>13194</v>
      </c>
      <c r="C60" s="58">
        <v>16870</v>
      </c>
      <c r="D60" s="21"/>
    </row>
    <row r="61" spans="1:4" ht="15" x14ac:dyDescent="0.25">
      <c r="A61" s="40" t="s">
        <v>99</v>
      </c>
      <c r="B61" s="58">
        <v>12589</v>
      </c>
      <c r="C61" s="58">
        <v>16141</v>
      </c>
      <c r="D61" s="21"/>
    </row>
    <row r="62" spans="1:4" ht="15" x14ac:dyDescent="0.25">
      <c r="A62" s="40" t="s">
        <v>100</v>
      </c>
      <c r="B62" s="58">
        <v>11517</v>
      </c>
      <c r="C62" s="58">
        <v>20298</v>
      </c>
      <c r="D62" s="21"/>
    </row>
    <row r="63" spans="1:4" ht="15" x14ac:dyDescent="0.25">
      <c r="A63" s="39" t="s">
        <v>101</v>
      </c>
      <c r="B63" s="58">
        <v>15990</v>
      </c>
      <c r="C63" s="58">
        <v>19295</v>
      </c>
      <c r="D63" s="21"/>
    </row>
    <row r="64" spans="1:4" ht="15" x14ac:dyDescent="0.25">
      <c r="A64" s="39" t="s">
        <v>102</v>
      </c>
      <c r="B64" s="58">
        <v>16400</v>
      </c>
      <c r="C64" s="58">
        <v>11976</v>
      </c>
      <c r="D64" s="21"/>
    </row>
    <row r="65" spans="1:4" ht="15" x14ac:dyDescent="0.25">
      <c r="A65" s="41" t="s">
        <v>103</v>
      </c>
      <c r="B65" s="58">
        <v>103754</v>
      </c>
      <c r="C65" s="58">
        <v>85988</v>
      </c>
      <c r="D65" s="21"/>
    </row>
    <row r="66" spans="1:4" ht="15" x14ac:dyDescent="0.25">
      <c r="A66" s="40" t="s">
        <v>104</v>
      </c>
      <c r="B66" s="58">
        <v>16668</v>
      </c>
      <c r="C66" s="58">
        <v>17636</v>
      </c>
      <c r="D66" s="21"/>
    </row>
    <row r="67" spans="1:4" ht="15" x14ac:dyDescent="0.25">
      <c r="A67" s="39" t="s">
        <v>105</v>
      </c>
      <c r="B67" s="58">
        <v>93690</v>
      </c>
      <c r="C67" s="58">
        <v>57599</v>
      </c>
      <c r="D67" s="21"/>
    </row>
    <row r="68" spans="1:4" ht="15" x14ac:dyDescent="0.25">
      <c r="A68" s="39" t="s">
        <v>106</v>
      </c>
      <c r="B68" s="58">
        <v>9601</v>
      </c>
      <c r="C68" s="58">
        <v>15402</v>
      </c>
      <c r="D68" s="21"/>
    </row>
    <row r="69" spans="1:4" ht="15" x14ac:dyDescent="0.25">
      <c r="A69" s="39" t="s">
        <v>107</v>
      </c>
      <c r="B69" s="58">
        <v>14101</v>
      </c>
      <c r="C69" s="58">
        <v>21653</v>
      </c>
      <c r="D69" s="21"/>
    </row>
    <row r="70" spans="1:4" ht="15" x14ac:dyDescent="0.25">
      <c r="A70" s="39" t="s">
        <v>108</v>
      </c>
      <c r="B70" s="58">
        <v>15462</v>
      </c>
      <c r="C70" s="58">
        <v>21961</v>
      </c>
      <c r="D70" s="21"/>
    </row>
    <row r="71" spans="1:4" ht="15" x14ac:dyDescent="0.25">
      <c r="A71" s="41" t="s">
        <v>109</v>
      </c>
      <c r="B71" s="58">
        <v>149280</v>
      </c>
      <c r="C71" s="58">
        <v>79637</v>
      </c>
      <c r="D71" s="21"/>
    </row>
    <row r="72" spans="1:4" ht="15" x14ac:dyDescent="0.25">
      <c r="A72" s="40" t="s">
        <v>110</v>
      </c>
      <c r="B72" s="58">
        <v>9444</v>
      </c>
      <c r="C72" s="58">
        <v>13084</v>
      </c>
      <c r="D72" s="21"/>
    </row>
    <row r="73" spans="1:4" ht="15" x14ac:dyDescent="0.25">
      <c r="A73" s="39" t="s">
        <v>111</v>
      </c>
      <c r="B73" s="58">
        <v>9229</v>
      </c>
      <c r="C73" s="58">
        <v>10201</v>
      </c>
      <c r="D73" s="21"/>
    </row>
    <row r="74" spans="1:4" ht="15" x14ac:dyDescent="0.25">
      <c r="A74" s="39" t="s">
        <v>112</v>
      </c>
      <c r="B74" s="58">
        <v>9570</v>
      </c>
      <c r="C74" s="58">
        <v>13291</v>
      </c>
      <c r="D74" s="21"/>
    </row>
    <row r="75" spans="1:4" ht="15" x14ac:dyDescent="0.25">
      <c r="A75" s="41" t="s">
        <v>113</v>
      </c>
      <c r="B75" s="58">
        <v>113234</v>
      </c>
      <c r="C75" s="58">
        <v>40826</v>
      </c>
      <c r="D75" s="21"/>
    </row>
    <row r="76" spans="1:4" ht="15" x14ac:dyDescent="0.25">
      <c r="A76" s="39" t="s">
        <v>114</v>
      </c>
      <c r="B76" s="58">
        <v>37531</v>
      </c>
      <c r="C76" s="58">
        <v>56611</v>
      </c>
      <c r="D76" s="21"/>
    </row>
    <row r="77" spans="1:4" ht="15" x14ac:dyDescent="0.25">
      <c r="A77" s="39" t="s">
        <v>115</v>
      </c>
      <c r="B77" s="58">
        <v>14107</v>
      </c>
      <c r="C77" s="58">
        <v>21695</v>
      </c>
      <c r="D77" s="21"/>
    </row>
    <row r="78" spans="1:4" ht="15" x14ac:dyDescent="0.25">
      <c r="A78" s="39" t="s">
        <v>116</v>
      </c>
      <c r="B78" s="58">
        <v>10649</v>
      </c>
      <c r="C78" s="58">
        <v>16953</v>
      </c>
      <c r="D78" s="21"/>
    </row>
    <row r="79" spans="1:4" ht="15" x14ac:dyDescent="0.25">
      <c r="A79" s="39" t="s">
        <v>117</v>
      </c>
      <c r="B79" s="58">
        <v>22019</v>
      </c>
      <c r="C79" s="58">
        <v>19359</v>
      </c>
      <c r="D79" s="21"/>
    </row>
    <row r="80" spans="1:4" ht="15" x14ac:dyDescent="0.25">
      <c r="A80" s="39" t="s">
        <v>118</v>
      </c>
      <c r="B80" s="58">
        <v>6896</v>
      </c>
      <c r="C80" s="58">
        <v>10740</v>
      </c>
      <c r="D80" s="21"/>
    </row>
    <row r="81" spans="1:4" ht="15" x14ac:dyDescent="0.25">
      <c r="A81" s="39" t="s">
        <v>119</v>
      </c>
      <c r="B81" s="58">
        <v>10070</v>
      </c>
      <c r="C81" s="58">
        <v>40876</v>
      </c>
      <c r="D81" s="21"/>
    </row>
    <row r="82" spans="1:4" ht="15" x14ac:dyDescent="0.25">
      <c r="A82" s="39" t="s">
        <v>120</v>
      </c>
      <c r="B82" s="58">
        <v>25114</v>
      </c>
      <c r="C82" s="58">
        <v>25942</v>
      </c>
      <c r="D82" s="21"/>
    </row>
    <row r="83" spans="1:4" ht="15" x14ac:dyDescent="0.25">
      <c r="A83" s="39" t="s">
        <v>121</v>
      </c>
      <c r="B83" s="58">
        <v>38246</v>
      </c>
      <c r="C83" s="58">
        <v>28319</v>
      </c>
      <c r="D83" s="21"/>
    </row>
    <row r="84" spans="1:4" ht="15" x14ac:dyDescent="0.25">
      <c r="A84" s="41" t="s">
        <v>122</v>
      </c>
      <c r="B84" s="58">
        <v>52010</v>
      </c>
      <c r="C84" s="58">
        <v>58746</v>
      </c>
      <c r="D84" s="21"/>
    </row>
    <row r="85" spans="1:4" ht="15" x14ac:dyDescent="0.25">
      <c r="A85" s="39" t="s">
        <v>123</v>
      </c>
      <c r="B85" s="58">
        <v>27168</v>
      </c>
      <c r="C85" s="58">
        <v>30224</v>
      </c>
      <c r="D85" s="21"/>
    </row>
    <row r="86" spans="1:4" ht="15" x14ac:dyDescent="0.25">
      <c r="A86" s="39" t="s">
        <v>124</v>
      </c>
      <c r="B86" s="58">
        <v>5731</v>
      </c>
      <c r="C86" s="58">
        <v>11274</v>
      </c>
      <c r="D86" s="21"/>
    </row>
    <row r="87" spans="1:4" ht="15" x14ac:dyDescent="0.25">
      <c r="A87" s="39" t="s">
        <v>125</v>
      </c>
      <c r="B87" s="58">
        <v>15653</v>
      </c>
      <c r="C87" s="58">
        <v>19143</v>
      </c>
      <c r="D87" s="21"/>
    </row>
    <row r="88" spans="1:4" ht="15" x14ac:dyDescent="0.25">
      <c r="A88" s="39" t="s">
        <v>126</v>
      </c>
      <c r="B88" s="58">
        <v>16830</v>
      </c>
      <c r="C88" s="58">
        <v>17052</v>
      </c>
      <c r="D88" s="21"/>
    </row>
    <row r="89" spans="1:4" ht="15" x14ac:dyDescent="0.25">
      <c r="A89" s="39" t="s">
        <v>127</v>
      </c>
      <c r="B89" s="58">
        <v>4851</v>
      </c>
      <c r="C89" s="58">
        <v>14134</v>
      </c>
      <c r="D89" s="21"/>
    </row>
    <row r="90" spans="1:4" ht="15" x14ac:dyDescent="0.25">
      <c r="A90" s="39" t="s">
        <v>128</v>
      </c>
      <c r="B90" s="58">
        <v>81274</v>
      </c>
      <c r="C90" s="58">
        <v>23161</v>
      </c>
      <c r="D90" s="21"/>
    </row>
    <row r="91" spans="1:4" ht="15" x14ac:dyDescent="0.25">
      <c r="A91" s="41" t="s">
        <v>129</v>
      </c>
      <c r="B91" s="58">
        <v>142427</v>
      </c>
      <c r="C91" s="58">
        <v>77835</v>
      </c>
      <c r="D91" s="21"/>
    </row>
    <row r="92" spans="1:4" ht="15" x14ac:dyDescent="0.25">
      <c r="A92" s="40" t="s">
        <v>130</v>
      </c>
      <c r="B92" s="58">
        <v>15812</v>
      </c>
      <c r="C92" s="58">
        <v>30736</v>
      </c>
      <c r="D92" s="21"/>
    </row>
    <row r="93" spans="1:4" ht="15" x14ac:dyDescent="0.25">
      <c r="A93" s="41" t="s">
        <v>131</v>
      </c>
      <c r="B93" s="58">
        <v>70329</v>
      </c>
      <c r="C93" s="58">
        <v>54336</v>
      </c>
      <c r="D93" s="21"/>
    </row>
    <row r="94" spans="1:4" ht="15" x14ac:dyDescent="0.25">
      <c r="A94" s="39" t="s">
        <v>132</v>
      </c>
      <c r="B94" s="58">
        <v>6962</v>
      </c>
      <c r="C94" s="58">
        <v>12378</v>
      </c>
      <c r="D94" s="21"/>
    </row>
    <row r="95" spans="1:4" ht="15" x14ac:dyDescent="0.25">
      <c r="A95" s="39" t="s">
        <v>133</v>
      </c>
      <c r="B95" s="58">
        <v>32402</v>
      </c>
      <c r="C95" s="58">
        <v>29176</v>
      </c>
      <c r="D95" s="21"/>
    </row>
    <row r="96" spans="1:4" ht="15" x14ac:dyDescent="0.25">
      <c r="A96" s="41" t="s">
        <v>134</v>
      </c>
      <c r="B96" s="58">
        <v>30263</v>
      </c>
      <c r="C96" s="58">
        <v>22969</v>
      </c>
      <c r="D96" s="21"/>
    </row>
    <row r="97" spans="1:4" ht="15" x14ac:dyDescent="0.25">
      <c r="A97" s="39" t="s">
        <v>135</v>
      </c>
      <c r="B97" s="58">
        <v>66515</v>
      </c>
      <c r="C97" s="58">
        <v>64984</v>
      </c>
      <c r="D97" s="21"/>
    </row>
    <row r="98" spans="1:4" ht="15" x14ac:dyDescent="0.25">
      <c r="A98" s="41" t="s">
        <v>136</v>
      </c>
      <c r="B98" s="58">
        <v>94828</v>
      </c>
      <c r="C98" s="58">
        <v>53291</v>
      </c>
      <c r="D98" s="21"/>
    </row>
    <row r="99" spans="1:4" ht="15" x14ac:dyDescent="0.25">
      <c r="A99" s="39" t="s">
        <v>137</v>
      </c>
      <c r="B99" s="58">
        <v>34765</v>
      </c>
      <c r="C99" s="58">
        <v>29491</v>
      </c>
      <c r="D99" s="21"/>
    </row>
    <row r="100" spans="1:4" ht="15" x14ac:dyDescent="0.25">
      <c r="A100" s="40" t="s">
        <v>138</v>
      </c>
      <c r="B100" s="58">
        <v>12115</v>
      </c>
      <c r="C100" s="58">
        <v>13095</v>
      </c>
      <c r="D100" s="21"/>
    </row>
    <row r="101" spans="1:4" ht="15" x14ac:dyDescent="0.25">
      <c r="A101" s="40" t="s">
        <v>139</v>
      </c>
      <c r="B101" s="58">
        <v>9991</v>
      </c>
      <c r="C101" s="58">
        <v>20227</v>
      </c>
      <c r="D101" s="21"/>
    </row>
    <row r="102" spans="1:4" ht="15" x14ac:dyDescent="0.25">
      <c r="A102" s="39" t="s">
        <v>140</v>
      </c>
      <c r="B102" s="58">
        <v>22664</v>
      </c>
      <c r="C102" s="58">
        <v>34031</v>
      </c>
      <c r="D102" s="21"/>
    </row>
    <row r="103" spans="1:4" ht="15" x14ac:dyDescent="0.25">
      <c r="A103" s="39" t="s">
        <v>141</v>
      </c>
      <c r="B103" s="58">
        <v>17738</v>
      </c>
      <c r="C103" s="58">
        <v>19026</v>
      </c>
      <c r="D103" s="21"/>
    </row>
    <row r="104" spans="1:4" ht="15" x14ac:dyDescent="0.25">
      <c r="A104" s="39" t="s">
        <v>142</v>
      </c>
      <c r="B104" s="58">
        <v>19106</v>
      </c>
      <c r="C104" s="58">
        <v>14424</v>
      </c>
      <c r="D104" s="21"/>
    </row>
    <row r="105" spans="1:4" ht="15" x14ac:dyDescent="0.25">
      <c r="A105" s="40" t="s">
        <v>143</v>
      </c>
      <c r="B105" s="58">
        <v>18133</v>
      </c>
      <c r="C105" s="58">
        <v>36335</v>
      </c>
      <c r="D105" s="21"/>
    </row>
    <row r="106" spans="1:4" ht="15" x14ac:dyDescent="0.25">
      <c r="A106" s="41" t="s">
        <v>144</v>
      </c>
      <c r="B106" s="58">
        <v>86217</v>
      </c>
      <c r="C106" s="58">
        <v>105563</v>
      </c>
      <c r="D106" s="21"/>
    </row>
    <row r="107" spans="1:4" ht="15" x14ac:dyDescent="0.25">
      <c r="A107" s="40" t="s">
        <v>145</v>
      </c>
      <c r="B107" s="58">
        <v>24190</v>
      </c>
      <c r="C107" s="58">
        <v>22650</v>
      </c>
      <c r="D107" s="21"/>
    </row>
    <row r="108" spans="1:4" ht="15" x14ac:dyDescent="0.25">
      <c r="A108" s="40" t="s">
        <v>146</v>
      </c>
      <c r="B108" s="58">
        <v>15054</v>
      </c>
      <c r="C108" s="58">
        <v>32425</v>
      </c>
      <c r="D108" s="21"/>
    </row>
    <row r="109" spans="1:4" ht="15" x14ac:dyDescent="0.25">
      <c r="A109" s="39" t="s">
        <v>147</v>
      </c>
      <c r="B109" s="58">
        <v>21862</v>
      </c>
      <c r="C109" s="58">
        <v>20784</v>
      </c>
      <c r="D109" s="21"/>
    </row>
    <row r="110" spans="1:4" ht="15" x14ac:dyDescent="0.25">
      <c r="A110" s="39" t="s">
        <v>148</v>
      </c>
      <c r="B110" s="58">
        <v>84930</v>
      </c>
      <c r="C110" s="58">
        <v>70424</v>
      </c>
      <c r="D110" s="21"/>
    </row>
    <row r="111" spans="1:4" ht="15" x14ac:dyDescent="0.25">
      <c r="A111" s="39" t="s">
        <v>149</v>
      </c>
      <c r="B111" s="58">
        <v>8745</v>
      </c>
      <c r="C111" s="58">
        <v>9203</v>
      </c>
      <c r="D111" s="21"/>
    </row>
    <row r="112" spans="1:4" ht="15" x14ac:dyDescent="0.25">
      <c r="A112" s="39" t="s">
        <v>150</v>
      </c>
      <c r="B112" s="58">
        <v>47050</v>
      </c>
      <c r="C112" s="58">
        <v>35148</v>
      </c>
      <c r="D112" s="21"/>
    </row>
    <row r="113" spans="1:4" ht="15" x14ac:dyDescent="0.25">
      <c r="A113" s="39" t="s">
        <v>151</v>
      </c>
      <c r="B113" s="58">
        <v>32020</v>
      </c>
      <c r="C113" s="58">
        <v>28345</v>
      </c>
      <c r="D113" s="21"/>
    </row>
    <row r="114" spans="1:4" ht="15" x14ac:dyDescent="0.25">
      <c r="A114" s="39" t="s">
        <v>152</v>
      </c>
      <c r="B114" s="58">
        <v>26085</v>
      </c>
      <c r="C114" s="58">
        <v>22821</v>
      </c>
      <c r="D114" s="21"/>
    </row>
    <row r="115" spans="1:4" ht="15" x14ac:dyDescent="0.25">
      <c r="A115" s="39" t="s">
        <v>153</v>
      </c>
      <c r="B115" s="58">
        <v>25967</v>
      </c>
      <c r="C115" s="58">
        <v>46129</v>
      </c>
      <c r="D115" s="21"/>
    </row>
    <row r="116" spans="1:4" ht="15" x14ac:dyDescent="0.25">
      <c r="A116" s="41" t="s">
        <v>154</v>
      </c>
      <c r="B116" s="58">
        <v>46305</v>
      </c>
      <c r="C116" s="58">
        <v>28008</v>
      </c>
      <c r="D116" s="21"/>
    </row>
    <row r="117" spans="1:4" ht="15" x14ac:dyDescent="0.25">
      <c r="A117" s="40" t="s">
        <v>155</v>
      </c>
      <c r="B117" s="58">
        <v>5659</v>
      </c>
      <c r="C117" s="58">
        <v>9734</v>
      </c>
      <c r="D117" s="21"/>
    </row>
    <row r="118" spans="1:4" ht="15" x14ac:dyDescent="0.25">
      <c r="A118" s="39" t="s">
        <v>156</v>
      </c>
      <c r="B118" s="58">
        <v>8472</v>
      </c>
      <c r="C118" s="58">
        <v>14474</v>
      </c>
      <c r="D118" s="21"/>
    </row>
    <row r="119" spans="1:4" ht="15" x14ac:dyDescent="0.25">
      <c r="A119" s="39" t="s">
        <v>157</v>
      </c>
      <c r="B119" s="58">
        <v>15801</v>
      </c>
      <c r="C119" s="58">
        <v>38335</v>
      </c>
      <c r="D119" s="21"/>
    </row>
    <row r="120" spans="1:4" ht="15" x14ac:dyDescent="0.25">
      <c r="A120" s="40" t="s">
        <v>158</v>
      </c>
      <c r="B120" s="58">
        <v>43020</v>
      </c>
      <c r="C120" s="58">
        <v>31682</v>
      </c>
      <c r="D120" s="21"/>
    </row>
    <row r="121" spans="1:4" ht="13.5" customHeight="1" x14ac:dyDescent="0.25">
      <c r="A121" s="40" t="s">
        <v>159</v>
      </c>
      <c r="B121" s="58">
        <v>8655</v>
      </c>
      <c r="C121" s="58">
        <v>9681</v>
      </c>
      <c r="D121" s="21"/>
    </row>
    <row r="122" spans="1:4" ht="13.5" customHeight="1" x14ac:dyDescent="0.25">
      <c r="A122" s="39" t="s">
        <v>160</v>
      </c>
      <c r="B122" s="58">
        <v>48005</v>
      </c>
      <c r="C122" s="58">
        <v>16929</v>
      </c>
      <c r="D122" s="21"/>
    </row>
    <row r="123" spans="1:4" ht="15" x14ac:dyDescent="0.25">
      <c r="A123" s="39" t="s">
        <v>161</v>
      </c>
      <c r="B123" s="58">
        <v>40328</v>
      </c>
      <c r="C123" s="58">
        <v>35599</v>
      </c>
      <c r="D123" s="21"/>
    </row>
    <row r="124" spans="1:4" ht="15" x14ac:dyDescent="0.25">
      <c r="A124" s="39" t="s">
        <v>162</v>
      </c>
      <c r="B124" s="58">
        <v>14282</v>
      </c>
      <c r="C124" s="58">
        <v>14275</v>
      </c>
      <c r="D124" s="21"/>
    </row>
    <row r="125" spans="1:4" ht="15" x14ac:dyDescent="0.25">
      <c r="A125" s="39" t="s">
        <v>163</v>
      </c>
      <c r="B125" s="58">
        <v>23658</v>
      </c>
      <c r="C125" s="58">
        <v>27448</v>
      </c>
      <c r="D125" s="21"/>
    </row>
    <row r="126" spans="1:4" ht="15" x14ac:dyDescent="0.25">
      <c r="A126" s="41" t="s">
        <v>164</v>
      </c>
      <c r="B126" s="58">
        <v>164616</v>
      </c>
      <c r="C126" s="58">
        <v>84932</v>
      </c>
      <c r="D126" s="21"/>
    </row>
    <row r="127" spans="1:4" ht="15" x14ac:dyDescent="0.25">
      <c r="A127" s="39" t="s">
        <v>165</v>
      </c>
      <c r="B127" s="58">
        <v>28401</v>
      </c>
      <c r="C127" s="58">
        <v>44295</v>
      </c>
      <c r="D127" s="21"/>
    </row>
    <row r="128" spans="1:4" ht="15" x14ac:dyDescent="0.25">
      <c r="A128" s="41" t="s">
        <v>166</v>
      </c>
      <c r="B128" s="58">
        <v>18867</v>
      </c>
      <c r="C128" s="58">
        <v>37099</v>
      </c>
      <c r="D128" s="21"/>
    </row>
    <row r="129" spans="1:4" ht="15" x14ac:dyDescent="0.25">
      <c r="A129" s="39" t="s">
        <v>167</v>
      </c>
      <c r="B129" s="58">
        <v>4674</v>
      </c>
      <c r="C129" s="58">
        <v>8462</v>
      </c>
      <c r="D129" s="21"/>
    </row>
    <row r="130" spans="1:4" ht="15" x14ac:dyDescent="0.25">
      <c r="A130" s="39" t="s">
        <v>168</v>
      </c>
      <c r="B130" s="58">
        <v>24876</v>
      </c>
      <c r="C130" s="58">
        <v>18717</v>
      </c>
      <c r="D130" s="21"/>
    </row>
    <row r="131" spans="1:4" ht="15" x14ac:dyDescent="0.25">
      <c r="A131" s="39" t="s">
        <v>169</v>
      </c>
      <c r="B131" s="58">
        <v>26604</v>
      </c>
      <c r="C131" s="58">
        <v>28934</v>
      </c>
      <c r="D131" s="21"/>
    </row>
    <row r="132" spans="1:4" ht="15" x14ac:dyDescent="0.25">
      <c r="A132" s="39" t="s">
        <v>170</v>
      </c>
      <c r="B132" s="58">
        <v>78549</v>
      </c>
      <c r="C132" s="58">
        <v>67931</v>
      </c>
      <c r="D132" s="21"/>
    </row>
    <row r="133" spans="1:4" ht="15" x14ac:dyDescent="0.25">
      <c r="A133" s="41" t="s">
        <v>171</v>
      </c>
      <c r="B133" s="58">
        <v>125941</v>
      </c>
      <c r="C133" s="58">
        <v>52940</v>
      </c>
      <c r="D133" s="21"/>
    </row>
    <row r="134" spans="1:4" ht="15" x14ac:dyDescent="0.25">
      <c r="A134" s="40" t="s">
        <v>172</v>
      </c>
      <c r="B134" s="58">
        <v>12324</v>
      </c>
      <c r="C134" s="58">
        <v>21066</v>
      </c>
      <c r="D134" s="21"/>
    </row>
    <row r="135" spans="1:4" ht="15" x14ac:dyDescent="0.25">
      <c r="A135" s="40" t="s">
        <v>173</v>
      </c>
      <c r="B135" s="58">
        <v>14366</v>
      </c>
      <c r="C135" s="58">
        <v>22068</v>
      </c>
      <c r="D135" s="21"/>
    </row>
    <row r="136" spans="1:4" ht="15" x14ac:dyDescent="0.25">
      <c r="A136" s="41" t="s">
        <v>174</v>
      </c>
      <c r="B136" s="58">
        <v>347949</v>
      </c>
      <c r="C136" s="58">
        <v>54657</v>
      </c>
      <c r="D136" s="21"/>
    </row>
    <row r="137" spans="1:4" ht="15" x14ac:dyDescent="0.25">
      <c r="A137" s="39" t="s">
        <v>330</v>
      </c>
      <c r="B137" s="58">
        <v>10177</v>
      </c>
      <c r="C137" s="58">
        <v>37306</v>
      </c>
      <c r="D137" s="21"/>
    </row>
    <row r="138" spans="1:4" ht="15" x14ac:dyDescent="0.25">
      <c r="A138" s="39" t="s">
        <v>175</v>
      </c>
      <c r="B138" s="58">
        <v>3024</v>
      </c>
      <c r="C138" s="58">
        <v>6088</v>
      </c>
      <c r="D138" s="21"/>
    </row>
    <row r="139" spans="1:4" ht="15" x14ac:dyDescent="0.25">
      <c r="A139" s="39" t="s">
        <v>176</v>
      </c>
      <c r="B139" s="58">
        <v>24513</v>
      </c>
      <c r="C139" s="58">
        <v>27371</v>
      </c>
      <c r="D139" s="21"/>
    </row>
    <row r="140" spans="1:4" ht="15" x14ac:dyDescent="0.25">
      <c r="A140" s="39" t="s">
        <v>177</v>
      </c>
      <c r="B140" s="58">
        <v>34896</v>
      </c>
      <c r="C140" s="58">
        <v>34942</v>
      </c>
      <c r="D140" s="21"/>
    </row>
    <row r="141" spans="1:4" ht="15" x14ac:dyDescent="0.25">
      <c r="A141" s="39" t="s">
        <v>178</v>
      </c>
      <c r="B141" s="58">
        <v>10373</v>
      </c>
      <c r="C141" s="58">
        <v>13567</v>
      </c>
      <c r="D141" s="21"/>
    </row>
    <row r="142" spans="1:4" ht="15" x14ac:dyDescent="0.25">
      <c r="A142" s="40" t="s">
        <v>179</v>
      </c>
      <c r="B142" s="58">
        <v>9312</v>
      </c>
      <c r="C142" s="58">
        <v>16113</v>
      </c>
      <c r="D142" s="21"/>
    </row>
    <row r="143" spans="1:4" ht="15" x14ac:dyDescent="0.25">
      <c r="A143" s="39" t="s">
        <v>180</v>
      </c>
      <c r="B143" s="58">
        <v>27960</v>
      </c>
      <c r="C143" s="58">
        <v>25635</v>
      </c>
      <c r="D143" s="21"/>
    </row>
    <row r="144" spans="1:4" ht="15" x14ac:dyDescent="0.25">
      <c r="A144" s="39" t="s">
        <v>181</v>
      </c>
      <c r="B144" s="58">
        <v>20492</v>
      </c>
      <c r="C144" s="58">
        <v>45401</v>
      </c>
      <c r="D144" s="21"/>
    </row>
    <row r="145" spans="1:4" ht="15" x14ac:dyDescent="0.25">
      <c r="A145" s="41" t="s">
        <v>182</v>
      </c>
      <c r="B145" s="58">
        <v>43640</v>
      </c>
      <c r="C145" s="58">
        <v>42999</v>
      </c>
      <c r="D145" s="21"/>
    </row>
    <row r="146" spans="1:4" ht="15" x14ac:dyDescent="0.25">
      <c r="A146" s="39" t="s">
        <v>183</v>
      </c>
      <c r="B146" s="58">
        <v>7385</v>
      </c>
      <c r="C146" s="58">
        <v>8342</v>
      </c>
      <c r="D146" s="21"/>
    </row>
    <row r="147" spans="1:4" ht="15" x14ac:dyDescent="0.25">
      <c r="A147" s="40" t="s">
        <v>184</v>
      </c>
      <c r="B147" s="58">
        <v>10582</v>
      </c>
      <c r="C147" s="58">
        <v>14825</v>
      </c>
      <c r="D147" s="21"/>
    </row>
    <row r="148" spans="1:4" ht="15" x14ac:dyDescent="0.25">
      <c r="A148" s="40" t="s">
        <v>185</v>
      </c>
      <c r="B148" s="58">
        <v>3725</v>
      </c>
      <c r="C148" s="58">
        <v>4765</v>
      </c>
      <c r="D148" s="21"/>
    </row>
    <row r="149" spans="1:4" ht="15" x14ac:dyDescent="0.25">
      <c r="A149" s="41" t="s">
        <v>186</v>
      </c>
      <c r="B149" s="58">
        <v>69901</v>
      </c>
      <c r="C149" s="58">
        <v>23465</v>
      </c>
      <c r="D149" s="21"/>
    </row>
    <row r="150" spans="1:4" ht="15" x14ac:dyDescent="0.25">
      <c r="A150" s="39" t="s">
        <v>187</v>
      </c>
      <c r="B150" s="58">
        <v>13264</v>
      </c>
      <c r="C150" s="58">
        <v>17421</v>
      </c>
      <c r="D150" s="21"/>
    </row>
    <row r="151" spans="1:4" ht="15" x14ac:dyDescent="0.25">
      <c r="A151" s="40" t="s">
        <v>188</v>
      </c>
      <c r="B151" s="58">
        <v>15487</v>
      </c>
      <c r="C151" s="58">
        <v>27313</v>
      </c>
      <c r="D151" s="21"/>
    </row>
    <row r="152" spans="1:4" ht="15" x14ac:dyDescent="0.25">
      <c r="A152" s="41" t="s">
        <v>189</v>
      </c>
      <c r="B152" s="58">
        <v>106505</v>
      </c>
      <c r="C152" s="58">
        <v>46482</v>
      </c>
      <c r="D152" s="21"/>
    </row>
    <row r="153" spans="1:4" ht="15" x14ac:dyDescent="0.25">
      <c r="A153" s="39" t="s">
        <v>190</v>
      </c>
      <c r="B153" s="58">
        <v>10686</v>
      </c>
      <c r="C153" s="58">
        <v>12782</v>
      </c>
      <c r="D153" s="21"/>
    </row>
    <row r="154" spans="1:4" ht="15" x14ac:dyDescent="0.25">
      <c r="A154" s="39" t="s">
        <v>191</v>
      </c>
      <c r="B154" s="58">
        <v>5729</v>
      </c>
      <c r="C154" s="58">
        <v>8949</v>
      </c>
      <c r="D154" s="21"/>
    </row>
    <row r="155" spans="1:4" ht="15" x14ac:dyDescent="0.25">
      <c r="A155" s="39" t="s">
        <v>192</v>
      </c>
      <c r="B155" s="58">
        <v>9483</v>
      </c>
      <c r="C155" s="58">
        <v>20342</v>
      </c>
      <c r="D155" s="21"/>
    </row>
    <row r="156" spans="1:4" ht="15" x14ac:dyDescent="0.25">
      <c r="A156" s="39" t="s">
        <v>193</v>
      </c>
      <c r="B156" s="58">
        <v>7108</v>
      </c>
      <c r="C156" s="58">
        <v>14935</v>
      </c>
      <c r="D156" s="21"/>
    </row>
    <row r="157" spans="1:4" ht="15" x14ac:dyDescent="0.25">
      <c r="A157" s="41" t="s">
        <v>194</v>
      </c>
      <c r="B157" s="58">
        <v>143478</v>
      </c>
      <c r="C157" s="58">
        <v>89745</v>
      </c>
      <c r="D157" s="21"/>
    </row>
    <row r="158" spans="1:4" ht="15" x14ac:dyDescent="0.25">
      <c r="A158" s="40" t="s">
        <v>195</v>
      </c>
      <c r="B158" s="58">
        <v>63673</v>
      </c>
      <c r="C158" s="58">
        <v>115458</v>
      </c>
      <c r="D158" s="21"/>
    </row>
    <row r="159" spans="1:4" ht="15" x14ac:dyDescent="0.25">
      <c r="A159" s="39" t="s">
        <v>196</v>
      </c>
      <c r="B159" s="58">
        <v>3945</v>
      </c>
      <c r="C159" s="58">
        <v>10678</v>
      </c>
      <c r="D159" s="21"/>
    </row>
    <row r="160" spans="1:4" ht="15" x14ac:dyDescent="0.25">
      <c r="A160" s="39" t="s">
        <v>197</v>
      </c>
      <c r="B160" s="58">
        <v>20273</v>
      </c>
      <c r="C160" s="58">
        <v>23372</v>
      </c>
      <c r="D160" s="21"/>
    </row>
    <row r="161" spans="1:4" ht="15" x14ac:dyDescent="0.25">
      <c r="A161" s="39" t="s">
        <v>198</v>
      </c>
      <c r="B161" s="58">
        <v>11222</v>
      </c>
      <c r="C161" s="58">
        <v>9378</v>
      </c>
      <c r="D161" s="21"/>
    </row>
    <row r="162" spans="1:4" ht="15" x14ac:dyDescent="0.25">
      <c r="A162" s="39" t="s">
        <v>199</v>
      </c>
      <c r="B162" s="58">
        <v>57071</v>
      </c>
      <c r="C162" s="58">
        <v>50164</v>
      </c>
      <c r="D162" s="21"/>
    </row>
    <row r="163" spans="1:4" ht="15" x14ac:dyDescent="0.25">
      <c r="A163" s="39" t="s">
        <v>200</v>
      </c>
      <c r="B163" s="58">
        <v>28811</v>
      </c>
      <c r="C163" s="58">
        <v>29403</v>
      </c>
      <c r="D163" s="21"/>
    </row>
    <row r="164" spans="1:4" ht="15" x14ac:dyDescent="0.25">
      <c r="A164" s="39" t="s">
        <v>201</v>
      </c>
      <c r="B164" s="58">
        <v>31563</v>
      </c>
      <c r="C164" s="58">
        <v>33997</v>
      </c>
      <c r="D164" s="21"/>
    </row>
    <row r="165" spans="1:4" ht="15" x14ac:dyDescent="0.25">
      <c r="A165" s="39" t="s">
        <v>202</v>
      </c>
      <c r="B165" s="58">
        <v>5884</v>
      </c>
      <c r="C165" s="58">
        <v>12340</v>
      </c>
      <c r="D165" s="21"/>
    </row>
    <row r="166" spans="1:4" ht="15" x14ac:dyDescent="0.25">
      <c r="A166" s="39" t="s">
        <v>203</v>
      </c>
      <c r="B166" s="58">
        <v>13311</v>
      </c>
      <c r="C166" s="58">
        <v>18013</v>
      </c>
      <c r="D166" s="21"/>
    </row>
    <row r="167" spans="1:4" ht="15" x14ac:dyDescent="0.25">
      <c r="A167" s="39" t="s">
        <v>204</v>
      </c>
      <c r="B167" s="58">
        <v>6877</v>
      </c>
      <c r="C167" s="58">
        <v>16549</v>
      </c>
      <c r="D167" s="21"/>
    </row>
    <row r="168" spans="1:4" ht="15" x14ac:dyDescent="0.25">
      <c r="A168" s="40" t="s">
        <v>205</v>
      </c>
      <c r="B168" s="58">
        <v>15315</v>
      </c>
      <c r="C168" s="58">
        <v>30693</v>
      </c>
      <c r="D168" s="21"/>
    </row>
    <row r="169" spans="1:4" ht="15" x14ac:dyDescent="0.25">
      <c r="A169" s="39" t="s">
        <v>206</v>
      </c>
      <c r="B169" s="58">
        <v>13198</v>
      </c>
      <c r="C169" s="58">
        <v>16922</v>
      </c>
      <c r="D169" s="21"/>
    </row>
    <row r="170" spans="1:4" ht="15" x14ac:dyDescent="0.25">
      <c r="A170" s="39" t="s">
        <v>207</v>
      </c>
      <c r="B170" s="58">
        <v>27147</v>
      </c>
      <c r="C170" s="58">
        <v>32291</v>
      </c>
      <c r="D170" s="21"/>
    </row>
    <row r="171" spans="1:4" ht="15" x14ac:dyDescent="0.25">
      <c r="A171" s="39" t="s">
        <v>208</v>
      </c>
      <c r="B171" s="58">
        <v>11672</v>
      </c>
      <c r="C171" s="58">
        <v>25147</v>
      </c>
      <c r="D171" s="21"/>
    </row>
    <row r="172" spans="1:4" ht="15" x14ac:dyDescent="0.25">
      <c r="A172" s="39" t="s">
        <v>209</v>
      </c>
      <c r="B172" s="58">
        <v>11995</v>
      </c>
      <c r="C172" s="58">
        <v>9062</v>
      </c>
      <c r="D172" s="21"/>
    </row>
    <row r="173" spans="1:4" ht="15" x14ac:dyDescent="0.25">
      <c r="A173" s="39" t="s">
        <v>210</v>
      </c>
      <c r="B173" s="58">
        <v>5966</v>
      </c>
      <c r="C173" s="58">
        <v>22068</v>
      </c>
      <c r="D173" s="21"/>
    </row>
    <row r="174" spans="1:4" ht="15" x14ac:dyDescent="0.25">
      <c r="A174" s="39" t="s">
        <v>211</v>
      </c>
      <c r="B174" s="58">
        <v>39512</v>
      </c>
      <c r="C174" s="58">
        <v>15738</v>
      </c>
      <c r="D174" s="21"/>
    </row>
    <row r="175" spans="1:4" ht="15" x14ac:dyDescent="0.25">
      <c r="A175" s="39" t="s">
        <v>212</v>
      </c>
      <c r="B175" s="58">
        <v>7476</v>
      </c>
      <c r="C175" s="58">
        <v>6163</v>
      </c>
      <c r="D175" s="21"/>
    </row>
    <row r="176" spans="1:4" ht="15" x14ac:dyDescent="0.25">
      <c r="A176" s="39" t="s">
        <v>213</v>
      </c>
      <c r="B176" s="58">
        <v>42226</v>
      </c>
      <c r="C176" s="58">
        <v>63711</v>
      </c>
      <c r="D176" s="21"/>
    </row>
    <row r="177" spans="1:4" ht="15" x14ac:dyDescent="0.25">
      <c r="A177" s="39" t="s">
        <v>214</v>
      </c>
      <c r="B177" s="58">
        <v>5208</v>
      </c>
      <c r="C177" s="58">
        <v>14936</v>
      </c>
      <c r="D177" s="21"/>
    </row>
    <row r="178" spans="1:4" ht="15" x14ac:dyDescent="0.25">
      <c r="A178" s="39" t="s">
        <v>215</v>
      </c>
      <c r="B178" s="58">
        <v>6748</v>
      </c>
      <c r="C178" s="58">
        <v>16192</v>
      </c>
      <c r="D178" s="21"/>
    </row>
    <row r="179" spans="1:4" ht="15" x14ac:dyDescent="0.25">
      <c r="A179" s="39" t="s">
        <v>216</v>
      </c>
      <c r="B179" s="58">
        <v>29372</v>
      </c>
      <c r="C179" s="58">
        <v>40141</v>
      </c>
      <c r="D179" s="21"/>
    </row>
    <row r="180" spans="1:4" ht="15" x14ac:dyDescent="0.25">
      <c r="A180" s="40" t="s">
        <v>217</v>
      </c>
      <c r="B180" s="58">
        <v>11047</v>
      </c>
      <c r="C180" s="58">
        <v>28280</v>
      </c>
      <c r="D180" s="21"/>
    </row>
    <row r="181" spans="1:4" ht="15" x14ac:dyDescent="0.25">
      <c r="A181" s="39" t="s">
        <v>218</v>
      </c>
      <c r="B181" s="58">
        <v>22867</v>
      </c>
      <c r="C181" s="58">
        <v>31469</v>
      </c>
      <c r="D181" s="21"/>
    </row>
    <row r="182" spans="1:4" ht="15" x14ac:dyDescent="0.25">
      <c r="A182" s="39" t="s">
        <v>219</v>
      </c>
      <c r="B182" s="58">
        <v>16959</v>
      </c>
      <c r="C182" s="58">
        <v>7721</v>
      </c>
      <c r="D182" s="21"/>
    </row>
    <row r="183" spans="1:4" ht="15" x14ac:dyDescent="0.25">
      <c r="A183" s="41" t="s">
        <v>220</v>
      </c>
      <c r="B183" s="58">
        <v>39290</v>
      </c>
      <c r="C183" s="58">
        <v>48949</v>
      </c>
      <c r="D183" s="21"/>
    </row>
    <row r="184" spans="1:4" ht="15" x14ac:dyDescent="0.25">
      <c r="A184" s="39" t="s">
        <v>221</v>
      </c>
      <c r="B184" s="58">
        <v>49537</v>
      </c>
      <c r="C184" s="58">
        <v>23817</v>
      </c>
      <c r="D184" s="21"/>
    </row>
    <row r="185" spans="1:4" ht="15" x14ac:dyDescent="0.25">
      <c r="A185" s="39" t="s">
        <v>222</v>
      </c>
      <c r="B185" s="58">
        <v>19227</v>
      </c>
      <c r="C185" s="58">
        <v>32880</v>
      </c>
      <c r="D185" s="21"/>
    </row>
    <row r="186" spans="1:4" ht="15" x14ac:dyDescent="0.25">
      <c r="A186" s="39" t="s">
        <v>223</v>
      </c>
      <c r="B186" s="58">
        <v>19412</v>
      </c>
      <c r="C186" s="58">
        <v>22530</v>
      </c>
      <c r="D186" s="21"/>
    </row>
    <row r="187" spans="1:4" ht="15" x14ac:dyDescent="0.25">
      <c r="A187" s="39" t="s">
        <v>224</v>
      </c>
      <c r="B187" s="58">
        <v>18695</v>
      </c>
      <c r="C187" s="58">
        <v>19166</v>
      </c>
      <c r="D187" s="21"/>
    </row>
    <row r="188" spans="1:4" ht="15" x14ac:dyDescent="0.25">
      <c r="A188" s="41" t="s">
        <v>225</v>
      </c>
      <c r="B188" s="58">
        <v>72840</v>
      </c>
      <c r="C188" s="58">
        <v>106721</v>
      </c>
      <c r="D188" s="21"/>
    </row>
    <row r="189" spans="1:4" ht="15" x14ac:dyDescent="0.25">
      <c r="A189" s="40" t="s">
        <v>226</v>
      </c>
      <c r="B189" s="58">
        <v>4366</v>
      </c>
      <c r="C189" s="58">
        <v>8659</v>
      </c>
      <c r="D189" s="21"/>
    </row>
    <row r="190" spans="1:4" ht="15" x14ac:dyDescent="0.25">
      <c r="A190" s="39" t="s">
        <v>227</v>
      </c>
      <c r="B190" s="58">
        <v>16042</v>
      </c>
      <c r="C190" s="58">
        <v>16199</v>
      </c>
      <c r="D190" s="21"/>
    </row>
    <row r="191" spans="1:4" ht="15" x14ac:dyDescent="0.25">
      <c r="A191" s="41" t="s">
        <v>228</v>
      </c>
      <c r="B191" s="58">
        <v>56791</v>
      </c>
      <c r="C191" s="58">
        <v>35538</v>
      </c>
      <c r="D191" s="21"/>
    </row>
    <row r="192" spans="1:4" ht="15" x14ac:dyDescent="0.25">
      <c r="A192" s="39" t="s">
        <v>229</v>
      </c>
      <c r="B192" s="58">
        <v>10854</v>
      </c>
      <c r="C192" s="58">
        <v>18204</v>
      </c>
      <c r="D192" s="21"/>
    </row>
    <row r="193" spans="1:4" ht="15" x14ac:dyDescent="0.25">
      <c r="A193" s="39" t="s">
        <v>230</v>
      </c>
      <c r="B193" s="58">
        <v>18872</v>
      </c>
      <c r="C193" s="58">
        <v>38970</v>
      </c>
      <c r="D193" s="21"/>
    </row>
    <row r="194" spans="1:4" ht="15" x14ac:dyDescent="0.25">
      <c r="A194" s="39" t="s">
        <v>231</v>
      </c>
      <c r="B194" s="58">
        <v>73990</v>
      </c>
      <c r="C194" s="58">
        <v>24150</v>
      </c>
      <c r="D194" s="21"/>
    </row>
    <row r="195" spans="1:4" ht="15" x14ac:dyDescent="0.25">
      <c r="A195" s="39" t="s">
        <v>232</v>
      </c>
      <c r="B195" s="58">
        <v>83162</v>
      </c>
      <c r="C195" s="58">
        <v>4959</v>
      </c>
      <c r="D195" s="21"/>
    </row>
    <row r="196" spans="1:4" ht="15" x14ac:dyDescent="0.25">
      <c r="A196" s="39" t="s">
        <v>233</v>
      </c>
      <c r="B196" s="58">
        <v>2442</v>
      </c>
      <c r="C196" s="58">
        <v>9282</v>
      </c>
      <c r="D196" s="21"/>
    </row>
    <row r="197" spans="1:4" ht="15" x14ac:dyDescent="0.25">
      <c r="A197" s="40" t="s">
        <v>234</v>
      </c>
      <c r="B197" s="58">
        <v>9100</v>
      </c>
      <c r="C197" s="58">
        <v>17476</v>
      </c>
      <c r="D197" s="21"/>
    </row>
    <row r="198" spans="1:4" ht="15" x14ac:dyDescent="0.25">
      <c r="A198" s="39" t="s">
        <v>235</v>
      </c>
      <c r="B198" s="58">
        <v>25883</v>
      </c>
      <c r="C198" s="58">
        <v>17060</v>
      </c>
      <c r="D198" s="21"/>
    </row>
    <row r="199" spans="1:4" ht="15" x14ac:dyDescent="0.25">
      <c r="A199" s="39" t="s">
        <v>236</v>
      </c>
      <c r="B199" s="58">
        <v>27044</v>
      </c>
      <c r="C199" s="58">
        <v>19843</v>
      </c>
      <c r="D199" s="21"/>
    </row>
    <row r="200" spans="1:4" ht="15" x14ac:dyDescent="0.25">
      <c r="A200" s="41" t="s">
        <v>237</v>
      </c>
      <c r="B200" s="58">
        <v>975551</v>
      </c>
      <c r="C200" s="58">
        <v>90950</v>
      </c>
      <c r="D200" s="21"/>
    </row>
    <row r="201" spans="1:4" ht="15" x14ac:dyDescent="0.25">
      <c r="A201" s="40" t="s">
        <v>238</v>
      </c>
      <c r="B201" s="58">
        <v>3990</v>
      </c>
      <c r="C201" s="58">
        <v>7490</v>
      </c>
      <c r="D201" s="21"/>
    </row>
    <row r="202" spans="1:4" ht="15" x14ac:dyDescent="0.25">
      <c r="A202" s="39" t="s">
        <v>239</v>
      </c>
      <c r="B202" s="58">
        <v>5826</v>
      </c>
      <c r="C202" s="58">
        <v>19837</v>
      </c>
      <c r="D202" s="21"/>
    </row>
    <row r="203" spans="1:4" ht="15" x14ac:dyDescent="0.25">
      <c r="A203" s="39" t="s">
        <v>240</v>
      </c>
      <c r="B203" s="58">
        <v>37290</v>
      </c>
      <c r="C203" s="58">
        <v>32909</v>
      </c>
      <c r="D203" s="21"/>
    </row>
    <row r="204" spans="1:4" ht="15" x14ac:dyDescent="0.25">
      <c r="A204" s="40" t="s">
        <v>241</v>
      </c>
      <c r="B204" s="58">
        <v>13244</v>
      </c>
      <c r="C204" s="58">
        <v>22680</v>
      </c>
      <c r="D204" s="21"/>
    </row>
    <row r="205" spans="1:4" ht="15" x14ac:dyDescent="0.25">
      <c r="A205" s="40" t="s">
        <v>242</v>
      </c>
      <c r="B205" s="58">
        <v>11488</v>
      </c>
      <c r="C205" s="58">
        <v>34342</v>
      </c>
      <c r="D205" s="21"/>
    </row>
    <row r="206" spans="1:4" ht="15" x14ac:dyDescent="0.25">
      <c r="A206" s="39" t="s">
        <v>243</v>
      </c>
      <c r="B206" s="58">
        <v>52801</v>
      </c>
      <c r="C206" s="58">
        <v>4462</v>
      </c>
      <c r="D206" s="21"/>
    </row>
    <row r="207" spans="1:4" ht="15" x14ac:dyDescent="0.25">
      <c r="A207" s="41" t="s">
        <v>244</v>
      </c>
      <c r="B207" s="58">
        <v>99439</v>
      </c>
      <c r="C207" s="58">
        <v>79630</v>
      </c>
      <c r="D207" s="21"/>
    </row>
    <row r="208" spans="1:4" ht="15" x14ac:dyDescent="0.25">
      <c r="A208" s="40" t="s">
        <v>245</v>
      </c>
      <c r="B208" s="58">
        <v>13335</v>
      </c>
      <c r="C208" s="58">
        <v>23196</v>
      </c>
      <c r="D208" s="21"/>
    </row>
    <row r="209" spans="1:4" ht="15" x14ac:dyDescent="0.25">
      <c r="A209" s="40" t="s">
        <v>246</v>
      </c>
      <c r="B209" s="58">
        <v>10092</v>
      </c>
      <c r="C209" s="58">
        <v>10380</v>
      </c>
      <c r="D209" s="21"/>
    </row>
    <row r="210" spans="1:4" ht="15" x14ac:dyDescent="0.25">
      <c r="A210" s="39" t="s">
        <v>247</v>
      </c>
      <c r="B210" s="58">
        <v>14276</v>
      </c>
      <c r="C210" s="58">
        <v>14915</v>
      </c>
      <c r="D210" s="21"/>
    </row>
    <row r="211" spans="1:4" ht="15" x14ac:dyDescent="0.25">
      <c r="A211" s="39" t="s">
        <v>248</v>
      </c>
      <c r="B211" s="58">
        <v>22665</v>
      </c>
      <c r="C211" s="58">
        <v>16969</v>
      </c>
      <c r="D211" s="21"/>
    </row>
    <row r="212" spans="1:4" ht="15" x14ac:dyDescent="0.25">
      <c r="A212" s="39" t="s">
        <v>249</v>
      </c>
      <c r="B212" s="58">
        <v>10751</v>
      </c>
      <c r="C212" s="58">
        <v>16396</v>
      </c>
      <c r="D212" s="21"/>
    </row>
    <row r="213" spans="1:4" ht="15" x14ac:dyDescent="0.25">
      <c r="A213" s="40" t="s">
        <v>250</v>
      </c>
      <c r="B213" s="58">
        <v>15420</v>
      </c>
      <c r="C213" s="58">
        <v>21879</v>
      </c>
      <c r="D213" s="21"/>
    </row>
    <row r="214" spans="1:4" ht="15" x14ac:dyDescent="0.25">
      <c r="A214" s="40" t="s">
        <v>251</v>
      </c>
      <c r="B214" s="58">
        <v>11161</v>
      </c>
      <c r="C214" s="58">
        <v>17952</v>
      </c>
      <c r="D214" s="21"/>
    </row>
    <row r="215" spans="1:4" ht="15" x14ac:dyDescent="0.25">
      <c r="A215" s="39" t="s">
        <v>252</v>
      </c>
      <c r="B215" s="58">
        <v>11721</v>
      </c>
      <c r="C215" s="58">
        <v>14714</v>
      </c>
      <c r="D215" s="21"/>
    </row>
    <row r="216" spans="1:4" ht="15" x14ac:dyDescent="0.25">
      <c r="A216" s="39" t="s">
        <v>253</v>
      </c>
      <c r="B216" s="58">
        <v>25492</v>
      </c>
      <c r="C216" s="58">
        <v>35479</v>
      </c>
      <c r="D216" s="21"/>
    </row>
    <row r="217" spans="1:4" ht="15" x14ac:dyDescent="0.25">
      <c r="A217" s="39" t="s">
        <v>254</v>
      </c>
      <c r="B217" s="58">
        <v>14616</v>
      </c>
      <c r="C217" s="58">
        <v>20481</v>
      </c>
      <c r="D217" s="21"/>
    </row>
    <row r="218" spans="1:4" ht="15" x14ac:dyDescent="0.25">
      <c r="A218" s="41" t="s">
        <v>255</v>
      </c>
      <c r="B218" s="58">
        <v>100111</v>
      </c>
      <c r="C218" s="58">
        <v>39557</v>
      </c>
      <c r="D218" s="21"/>
    </row>
    <row r="219" spans="1:4" ht="15" x14ac:dyDescent="0.25">
      <c r="A219" s="40" t="s">
        <v>256</v>
      </c>
      <c r="B219" s="58">
        <v>17456</v>
      </c>
      <c r="C219" s="58">
        <v>24933</v>
      </c>
      <c r="D219" s="21"/>
    </row>
    <row r="220" spans="1:4" ht="15" x14ac:dyDescent="0.25">
      <c r="A220" s="40" t="s">
        <v>257</v>
      </c>
      <c r="B220" s="58">
        <v>12912</v>
      </c>
      <c r="C220" s="58">
        <v>29756</v>
      </c>
      <c r="D220" s="21"/>
    </row>
    <row r="221" spans="1:4" ht="15" x14ac:dyDescent="0.25">
      <c r="A221" s="39" t="s">
        <v>258</v>
      </c>
      <c r="B221" s="58">
        <v>11297</v>
      </c>
      <c r="C221" s="58">
        <v>11905</v>
      </c>
      <c r="D221" s="21"/>
    </row>
    <row r="222" spans="1:4" ht="15" x14ac:dyDescent="0.25">
      <c r="A222" s="40" t="s">
        <v>259</v>
      </c>
      <c r="B222" s="58">
        <v>12790</v>
      </c>
      <c r="C222" s="58">
        <v>13557</v>
      </c>
      <c r="D222" s="21"/>
    </row>
    <row r="223" spans="1:4" ht="15" x14ac:dyDescent="0.25">
      <c r="A223" s="39" t="s">
        <v>260</v>
      </c>
      <c r="B223" s="58">
        <v>21327</v>
      </c>
      <c r="C223" s="58">
        <v>28587</v>
      </c>
      <c r="D223" s="21"/>
    </row>
    <row r="224" spans="1:4" ht="15" x14ac:dyDescent="0.25">
      <c r="A224" s="40" t="s">
        <v>261</v>
      </c>
      <c r="B224" s="58">
        <v>17963</v>
      </c>
      <c r="C224" s="58">
        <v>20339</v>
      </c>
      <c r="D224" s="21"/>
    </row>
    <row r="225" spans="1:4" ht="15" x14ac:dyDescent="0.25">
      <c r="A225" s="39" t="s">
        <v>262</v>
      </c>
      <c r="B225" s="58">
        <v>12369</v>
      </c>
      <c r="C225" s="58">
        <v>22097</v>
      </c>
      <c r="D225" s="21"/>
    </row>
    <row r="226" spans="1:4" ht="15" x14ac:dyDescent="0.25">
      <c r="A226" s="40" t="s">
        <v>263</v>
      </c>
      <c r="B226" s="58">
        <v>16147</v>
      </c>
      <c r="C226" s="58">
        <v>23905</v>
      </c>
      <c r="D226" s="21"/>
    </row>
    <row r="227" spans="1:4" ht="15" x14ac:dyDescent="0.25">
      <c r="A227" s="39" t="s">
        <v>264</v>
      </c>
      <c r="B227" s="58">
        <v>13663</v>
      </c>
      <c r="C227" s="58">
        <v>19294</v>
      </c>
      <c r="D227" s="21"/>
    </row>
    <row r="228" spans="1:4" ht="15" x14ac:dyDescent="0.25">
      <c r="A228" s="40" t="s">
        <v>265</v>
      </c>
      <c r="B228" s="58">
        <v>11549</v>
      </c>
      <c r="C228" s="58">
        <v>28176</v>
      </c>
      <c r="D228" s="21"/>
    </row>
    <row r="229" spans="1:4" ht="15" x14ac:dyDescent="0.25">
      <c r="A229" s="40" t="s">
        <v>266</v>
      </c>
      <c r="B229" s="58">
        <v>7149</v>
      </c>
      <c r="C229" s="58">
        <v>14593</v>
      </c>
      <c r="D229" s="21"/>
    </row>
    <row r="230" spans="1:4" ht="15" x14ac:dyDescent="0.25">
      <c r="A230" s="40" t="s">
        <v>267</v>
      </c>
      <c r="B230" s="58">
        <v>11885</v>
      </c>
      <c r="C230" s="58">
        <v>12596</v>
      </c>
      <c r="D230" s="21"/>
    </row>
    <row r="231" spans="1:4" ht="15" x14ac:dyDescent="0.25">
      <c r="A231" s="39" t="s">
        <v>268</v>
      </c>
      <c r="B231" s="58">
        <v>18903</v>
      </c>
      <c r="C231" s="58">
        <v>15932</v>
      </c>
      <c r="D231" s="21"/>
    </row>
    <row r="232" spans="1:4" ht="15" x14ac:dyDescent="0.25">
      <c r="A232" s="39" t="s">
        <v>269</v>
      </c>
      <c r="B232" s="58">
        <v>45877</v>
      </c>
      <c r="C232" s="58">
        <v>38599</v>
      </c>
      <c r="D232" s="21"/>
    </row>
    <row r="233" spans="1:4" ht="15" x14ac:dyDescent="0.25">
      <c r="A233" s="41" t="s">
        <v>270</v>
      </c>
      <c r="B233" s="58">
        <v>59249</v>
      </c>
      <c r="C233" s="58">
        <v>36206</v>
      </c>
      <c r="D233" s="21"/>
    </row>
    <row r="234" spans="1:4" ht="15" x14ac:dyDescent="0.25">
      <c r="A234" s="39" t="s">
        <v>271</v>
      </c>
      <c r="B234" s="58">
        <v>14309</v>
      </c>
      <c r="C234" s="58">
        <v>16807</v>
      </c>
      <c r="D234" s="21"/>
    </row>
    <row r="235" spans="1:4" ht="15" x14ac:dyDescent="0.25">
      <c r="A235" s="39" t="s">
        <v>272</v>
      </c>
      <c r="B235" s="58">
        <v>48678</v>
      </c>
      <c r="C235" s="58">
        <v>28383</v>
      </c>
      <c r="D235" s="21"/>
    </row>
    <row r="236" spans="1:4" ht="15" x14ac:dyDescent="0.25">
      <c r="A236" s="41" t="s">
        <v>273</v>
      </c>
      <c r="B236" s="58">
        <v>72755</v>
      </c>
      <c r="C236" s="58">
        <v>34520</v>
      </c>
      <c r="D236" s="21"/>
    </row>
    <row r="237" spans="1:4" ht="15" x14ac:dyDescent="0.25">
      <c r="A237" s="40" t="s">
        <v>274</v>
      </c>
      <c r="B237" s="58">
        <v>9281</v>
      </c>
      <c r="C237" s="58">
        <v>14557</v>
      </c>
      <c r="D237" s="21"/>
    </row>
    <row r="238" spans="1:4" ht="15" x14ac:dyDescent="0.25">
      <c r="A238" s="41" t="s">
        <v>275</v>
      </c>
      <c r="B238" s="58">
        <v>56787</v>
      </c>
      <c r="C238" s="58">
        <v>39465</v>
      </c>
      <c r="D238" s="21"/>
    </row>
    <row r="239" spans="1:4" ht="15" x14ac:dyDescent="0.25">
      <c r="A239" s="40" t="s">
        <v>276</v>
      </c>
      <c r="B239" s="58">
        <v>24704</v>
      </c>
      <c r="C239" s="58">
        <v>25854</v>
      </c>
      <c r="D239" s="21"/>
    </row>
    <row r="240" spans="1:4" ht="15" x14ac:dyDescent="0.25">
      <c r="A240" s="41" t="s">
        <v>277</v>
      </c>
      <c r="B240" s="58">
        <v>130224</v>
      </c>
      <c r="C240" s="58">
        <v>91218</v>
      </c>
      <c r="D240" s="21"/>
    </row>
    <row r="241" spans="1:4" ht="12" customHeight="1" x14ac:dyDescent="0.25">
      <c r="A241" s="39" t="s">
        <v>278</v>
      </c>
      <c r="B241" s="58">
        <v>47184</v>
      </c>
      <c r="C241" s="58">
        <v>23092</v>
      </c>
      <c r="D241" s="21"/>
    </row>
    <row r="242" spans="1:4" ht="15" x14ac:dyDescent="0.25">
      <c r="A242" s="39" t="s">
        <v>279</v>
      </c>
      <c r="B242" s="58">
        <v>30195</v>
      </c>
      <c r="C242" s="58">
        <v>15016</v>
      </c>
      <c r="D242" s="21"/>
    </row>
    <row r="243" spans="1:4" ht="15" x14ac:dyDescent="0.25">
      <c r="A243" s="41" t="s">
        <v>280</v>
      </c>
      <c r="B243" s="58">
        <v>233839</v>
      </c>
      <c r="C243" s="58">
        <v>97909</v>
      </c>
      <c r="D243" s="21"/>
    </row>
    <row r="244" spans="1:4" ht="15" x14ac:dyDescent="0.25">
      <c r="A244" s="40" t="s">
        <v>281</v>
      </c>
      <c r="B244" s="58">
        <v>9498</v>
      </c>
      <c r="C244" s="58">
        <v>13608</v>
      </c>
      <c r="D244" s="21"/>
    </row>
    <row r="245" spans="1:4" ht="15" x14ac:dyDescent="0.25">
      <c r="A245" s="39" t="s">
        <v>282</v>
      </c>
      <c r="B245" s="58">
        <v>7423</v>
      </c>
      <c r="C245" s="58">
        <v>10648</v>
      </c>
      <c r="D245" s="21"/>
    </row>
    <row r="246" spans="1:4" ht="15" x14ac:dyDescent="0.25">
      <c r="A246" s="39" t="s">
        <v>283</v>
      </c>
      <c r="B246" s="58">
        <v>14532</v>
      </c>
      <c r="C246" s="58">
        <v>15253</v>
      </c>
      <c r="D246" s="21"/>
    </row>
    <row r="247" spans="1:4" ht="15" x14ac:dyDescent="0.25">
      <c r="A247" s="40" t="s">
        <v>284</v>
      </c>
      <c r="B247" s="58">
        <v>7737</v>
      </c>
      <c r="C247" s="58">
        <v>16699</v>
      </c>
      <c r="D247" s="21"/>
    </row>
    <row r="248" spans="1:4" ht="15" x14ac:dyDescent="0.25">
      <c r="A248" s="39" t="s">
        <v>285</v>
      </c>
      <c r="B248" s="58">
        <v>34119</v>
      </c>
      <c r="C248" s="58">
        <v>30400</v>
      </c>
      <c r="D248" s="21"/>
    </row>
    <row r="249" spans="1:4" ht="15" x14ac:dyDescent="0.25">
      <c r="A249" s="39" t="s">
        <v>286</v>
      </c>
      <c r="B249" s="58">
        <v>6801</v>
      </c>
      <c r="C249" s="58">
        <v>18607</v>
      </c>
      <c r="D249" s="21"/>
    </row>
    <row r="250" spans="1:4" ht="15" x14ac:dyDescent="0.25">
      <c r="A250" s="40" t="s">
        <v>287</v>
      </c>
      <c r="B250" s="58">
        <v>16096</v>
      </c>
      <c r="C250" s="58">
        <v>22268</v>
      </c>
      <c r="D250" s="21"/>
    </row>
    <row r="251" spans="1:4" ht="15" x14ac:dyDescent="0.25">
      <c r="A251" s="41" t="s">
        <v>288</v>
      </c>
      <c r="B251" s="58">
        <v>65397</v>
      </c>
      <c r="C251" s="58">
        <v>63746</v>
      </c>
      <c r="D251" s="21"/>
    </row>
    <row r="252" spans="1:4" ht="15" x14ac:dyDescent="0.25">
      <c r="A252" s="39" t="s">
        <v>289</v>
      </c>
      <c r="B252" s="58">
        <v>11886</v>
      </c>
      <c r="C252" s="58">
        <v>16140</v>
      </c>
      <c r="D252" s="21"/>
    </row>
    <row r="253" spans="1:4" ht="15" x14ac:dyDescent="0.25">
      <c r="A253" s="23" t="s">
        <v>290</v>
      </c>
      <c r="B253" s="58">
        <v>36915</v>
      </c>
      <c r="C253" s="58">
        <v>48213</v>
      </c>
      <c r="D253" s="21"/>
    </row>
    <row r="254" spans="1:4" ht="15" x14ac:dyDescent="0.25">
      <c r="A254" s="23" t="s">
        <v>291</v>
      </c>
      <c r="B254" s="58">
        <v>27502</v>
      </c>
      <c r="C254" s="58">
        <v>33576</v>
      </c>
      <c r="D254" s="21"/>
    </row>
    <row r="255" spans="1:4" ht="15" x14ac:dyDescent="0.25">
      <c r="A255" s="23" t="s">
        <v>292</v>
      </c>
      <c r="B255" s="58">
        <v>6539</v>
      </c>
      <c r="C255" s="58">
        <v>20374</v>
      </c>
      <c r="D255" s="21"/>
    </row>
    <row r="256" spans="1:4" ht="15" x14ac:dyDescent="0.25">
      <c r="A256" s="23" t="s">
        <v>293</v>
      </c>
      <c r="B256" s="58">
        <v>15672</v>
      </c>
      <c r="C256" s="58">
        <v>23612</v>
      </c>
      <c r="D256" s="21"/>
    </row>
    <row r="257" spans="1:4" ht="15" x14ac:dyDescent="0.25">
      <c r="A257" s="23" t="s">
        <v>294</v>
      </c>
      <c r="B257" s="58">
        <v>5485</v>
      </c>
      <c r="C257" s="58">
        <v>12692</v>
      </c>
      <c r="D257" s="21"/>
    </row>
    <row r="258" spans="1:4" ht="15" x14ac:dyDescent="0.25">
      <c r="A258" s="24" t="s">
        <v>295</v>
      </c>
      <c r="B258" s="58">
        <v>9144</v>
      </c>
      <c r="C258" s="58">
        <v>13225</v>
      </c>
      <c r="D258" s="21"/>
    </row>
    <row r="259" spans="1:4" ht="15" x14ac:dyDescent="0.25">
      <c r="A259" s="24" t="s">
        <v>296</v>
      </c>
      <c r="B259" s="58">
        <v>11946</v>
      </c>
      <c r="C259" s="58">
        <v>13284</v>
      </c>
      <c r="D259" s="21"/>
    </row>
    <row r="260" spans="1:4" ht="15" x14ac:dyDescent="0.25">
      <c r="A260" s="25" t="s">
        <v>297</v>
      </c>
      <c r="B260" s="58">
        <v>39624</v>
      </c>
      <c r="C260" s="58">
        <v>34884</v>
      </c>
      <c r="D260" s="21"/>
    </row>
    <row r="261" spans="1:4" ht="15" x14ac:dyDescent="0.25">
      <c r="A261" s="23" t="s">
        <v>298</v>
      </c>
      <c r="B261" s="58">
        <v>8997</v>
      </c>
      <c r="C261" s="58">
        <v>11997</v>
      </c>
      <c r="D261" s="21"/>
    </row>
    <row r="262" spans="1:4" ht="15" x14ac:dyDescent="0.25">
      <c r="A262" s="23" t="s">
        <v>299</v>
      </c>
      <c r="B262" s="58">
        <v>45566</v>
      </c>
      <c r="C262" s="58">
        <v>59566</v>
      </c>
      <c r="D262" s="21"/>
    </row>
    <row r="263" spans="1:4" ht="15" x14ac:dyDescent="0.25">
      <c r="A263" s="23" t="s">
        <v>300</v>
      </c>
      <c r="B263" s="58">
        <v>34530</v>
      </c>
      <c r="C263" s="58">
        <v>35651</v>
      </c>
      <c r="D263" s="21"/>
    </row>
    <row r="264" spans="1:4" ht="15" x14ac:dyDescent="0.25">
      <c r="A264" s="23" t="s">
        <v>301</v>
      </c>
      <c r="B264" s="58">
        <v>36655</v>
      </c>
      <c r="C264" s="58">
        <v>49872</v>
      </c>
      <c r="D264" s="21"/>
    </row>
    <row r="265" spans="1:4" ht="15" x14ac:dyDescent="0.25">
      <c r="A265" s="25" t="s">
        <v>302</v>
      </c>
      <c r="B265" s="58">
        <v>155551</v>
      </c>
      <c r="C265" s="58">
        <v>72547</v>
      </c>
      <c r="D265" s="21"/>
    </row>
    <row r="266" spans="1:4" ht="15" x14ac:dyDescent="0.25">
      <c r="A266" s="25" t="s">
        <v>303</v>
      </c>
      <c r="B266" s="58">
        <v>94859</v>
      </c>
      <c r="C266" s="58">
        <v>64849</v>
      </c>
      <c r="D266" s="21"/>
    </row>
    <row r="267" spans="1:4" ht="15" x14ac:dyDescent="0.25">
      <c r="A267" s="24" t="s">
        <v>304</v>
      </c>
      <c r="B267" s="58">
        <v>3726</v>
      </c>
      <c r="C267" s="58">
        <v>9652</v>
      </c>
      <c r="D267" s="21"/>
    </row>
    <row r="268" spans="1:4" ht="15" x14ac:dyDescent="0.25">
      <c r="A268" s="23" t="s">
        <v>305</v>
      </c>
      <c r="B268" s="58">
        <v>30970</v>
      </c>
      <c r="C268" s="58">
        <v>23336</v>
      </c>
      <c r="D268" s="21"/>
    </row>
    <row r="269" spans="1:4" ht="15" x14ac:dyDescent="0.25">
      <c r="A269" s="24" t="s">
        <v>306</v>
      </c>
      <c r="B269" s="58">
        <v>12441</v>
      </c>
      <c r="C269" s="58">
        <v>13860</v>
      </c>
      <c r="D269" s="21"/>
    </row>
    <row r="270" spans="1:4" ht="15" x14ac:dyDescent="0.25">
      <c r="A270" s="24" t="s">
        <v>307</v>
      </c>
      <c r="B270" s="58">
        <v>9226</v>
      </c>
      <c r="C270" s="58">
        <v>21441</v>
      </c>
      <c r="D270" s="21"/>
    </row>
    <row r="271" spans="1:4" ht="15" x14ac:dyDescent="0.25">
      <c r="A271" s="24" t="s">
        <v>308</v>
      </c>
      <c r="B271" s="58">
        <v>12049</v>
      </c>
      <c r="C271" s="58">
        <v>29560</v>
      </c>
      <c r="D271" s="21"/>
    </row>
    <row r="272" spans="1:4" ht="15" x14ac:dyDescent="0.25">
      <c r="A272" s="24" t="s">
        <v>309</v>
      </c>
      <c r="B272" s="58">
        <v>9996</v>
      </c>
      <c r="C272" s="58">
        <v>20335</v>
      </c>
      <c r="D272" s="21"/>
    </row>
    <row r="273" spans="1:4" ht="15" x14ac:dyDescent="0.25">
      <c r="A273" s="24" t="s">
        <v>310</v>
      </c>
      <c r="B273" s="58">
        <v>2805</v>
      </c>
      <c r="C273" s="58">
        <v>10069</v>
      </c>
      <c r="D273" s="21"/>
    </row>
    <row r="274" spans="1:4" ht="15" x14ac:dyDescent="0.25">
      <c r="A274" s="23" t="s">
        <v>311</v>
      </c>
      <c r="B274" s="58">
        <v>16063</v>
      </c>
      <c r="C274" s="58">
        <v>12528</v>
      </c>
      <c r="D274" s="21"/>
    </row>
    <row r="275" spans="1:4" ht="15" x14ac:dyDescent="0.25">
      <c r="A275" s="24" t="s">
        <v>312</v>
      </c>
      <c r="B275" s="58">
        <v>11427</v>
      </c>
      <c r="C275" s="58">
        <v>15103</v>
      </c>
      <c r="D275" s="21"/>
    </row>
    <row r="276" spans="1:4" ht="15" x14ac:dyDescent="0.25">
      <c r="A276" s="23" t="s">
        <v>313</v>
      </c>
      <c r="B276" s="58">
        <v>17884</v>
      </c>
      <c r="C276" s="58">
        <v>20376</v>
      </c>
      <c r="D276" s="21"/>
    </row>
    <row r="277" spans="1:4" ht="15" x14ac:dyDescent="0.25">
      <c r="A277" s="24" t="s">
        <v>314</v>
      </c>
      <c r="B277" s="58">
        <v>7033</v>
      </c>
      <c r="C277" s="58">
        <v>24043</v>
      </c>
      <c r="D277" s="21"/>
    </row>
    <row r="278" spans="1:4" ht="15" x14ac:dyDescent="0.25">
      <c r="A278" s="23" t="s">
        <v>315</v>
      </c>
      <c r="B278" s="58">
        <v>9511</v>
      </c>
      <c r="C278" s="58">
        <v>14380</v>
      </c>
      <c r="D278" s="21"/>
    </row>
    <row r="279" spans="1:4" ht="15" x14ac:dyDescent="0.25">
      <c r="A279" s="23" t="s">
        <v>316</v>
      </c>
      <c r="B279" s="58">
        <v>8054</v>
      </c>
      <c r="C279" s="58">
        <v>13612</v>
      </c>
      <c r="D279" s="21"/>
    </row>
    <row r="280" spans="1:4" ht="15" x14ac:dyDescent="0.25">
      <c r="A280" s="23" t="s">
        <v>317</v>
      </c>
      <c r="B280" s="58">
        <v>42910</v>
      </c>
      <c r="C280" s="58">
        <v>42869</v>
      </c>
      <c r="D280" s="21"/>
    </row>
    <row r="281" spans="1:4" ht="15" x14ac:dyDescent="0.25">
      <c r="A281" s="24" t="s">
        <v>318</v>
      </c>
      <c r="B281" s="58">
        <v>12934</v>
      </c>
      <c r="C281" s="58">
        <v>10356</v>
      </c>
      <c r="D281" s="21"/>
    </row>
    <row r="282" spans="1:4" ht="15" x14ac:dyDescent="0.25">
      <c r="A282" s="24" t="s">
        <v>319</v>
      </c>
      <c r="B282" s="58">
        <v>5338</v>
      </c>
      <c r="C282" s="58">
        <v>10666</v>
      </c>
      <c r="D282" s="21"/>
    </row>
    <row r="283" spans="1:4" ht="15" x14ac:dyDescent="0.25">
      <c r="A283" s="25" t="s">
        <v>320</v>
      </c>
      <c r="B283" s="58">
        <v>156381</v>
      </c>
      <c r="C283" s="58">
        <v>81499</v>
      </c>
      <c r="D283" s="21"/>
    </row>
    <row r="284" spans="1:4" ht="15" x14ac:dyDescent="0.25">
      <c r="A284" s="23" t="s">
        <v>321</v>
      </c>
      <c r="B284" s="58">
        <v>10451</v>
      </c>
      <c r="C284" s="58">
        <v>13187</v>
      </c>
      <c r="D284" s="21"/>
    </row>
    <row r="285" spans="1:4" ht="15" x14ac:dyDescent="0.25">
      <c r="A285" s="25" t="s">
        <v>322</v>
      </c>
      <c r="B285" s="58">
        <v>55807</v>
      </c>
      <c r="C285" s="58">
        <v>80182</v>
      </c>
      <c r="D285" s="21"/>
    </row>
    <row r="286" spans="1:4" ht="15" x14ac:dyDescent="0.25">
      <c r="A286" s="25" t="s">
        <v>323</v>
      </c>
      <c r="B286" s="58">
        <v>63985</v>
      </c>
      <c r="C286" s="58">
        <v>50494</v>
      </c>
      <c r="D286" s="21"/>
    </row>
    <row r="287" spans="1:4" ht="15" x14ac:dyDescent="0.25">
      <c r="A287" s="23" t="s">
        <v>324</v>
      </c>
      <c r="B287" s="58">
        <v>46644</v>
      </c>
      <c r="C287" s="58">
        <v>48557</v>
      </c>
      <c r="D287" s="21"/>
    </row>
    <row r="288" spans="1:4" ht="15" x14ac:dyDescent="0.25">
      <c r="A288" s="23" t="s">
        <v>325</v>
      </c>
      <c r="B288" s="58">
        <v>22251</v>
      </c>
      <c r="C288" s="58">
        <v>43516</v>
      </c>
      <c r="D288" s="21"/>
    </row>
    <row r="289" spans="1:4" ht="15" x14ac:dyDescent="0.25">
      <c r="A289" s="23" t="s">
        <v>326</v>
      </c>
      <c r="B289" s="58">
        <v>15017</v>
      </c>
      <c r="C289" s="58">
        <v>17352</v>
      </c>
      <c r="D289" s="21"/>
    </row>
    <row r="290" spans="1:4" ht="15" x14ac:dyDescent="0.25">
      <c r="A290" s="23" t="s">
        <v>327</v>
      </c>
      <c r="B290" s="58">
        <v>3289</v>
      </c>
      <c r="C290" s="58">
        <v>10438</v>
      </c>
      <c r="D290" s="21"/>
    </row>
    <row r="291" spans="1:4" ht="15" x14ac:dyDescent="0.25">
      <c r="A291" s="24" t="s">
        <v>328</v>
      </c>
      <c r="B291" s="58">
        <v>4217</v>
      </c>
      <c r="C291" s="58">
        <v>13279</v>
      </c>
      <c r="D291" s="21"/>
    </row>
    <row r="292" spans="1:4" x14ac:dyDescent="0.2">
      <c r="A292" s="26"/>
      <c r="B292" s="22"/>
      <c r="C292" s="28"/>
    </row>
    <row r="293" spans="1:4" x14ac:dyDescent="0.2">
      <c r="A293" s="20"/>
    </row>
    <row r="294" spans="1:4" x14ac:dyDescent="0.2">
      <c r="A294" s="20"/>
    </row>
    <row r="295" spans="1:4" x14ac:dyDescent="0.2">
      <c r="A295" s="18"/>
    </row>
    <row r="296" spans="1:4" x14ac:dyDescent="0.2">
      <c r="A296" s="18"/>
    </row>
  </sheetData>
  <sheetProtection selectLockedCells="1" selectUnlockedCells="1"/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beräkning</vt:lpstr>
      <vt:lpstr>uppgifter</vt:lpstr>
    </vt:vector>
  </TitlesOfParts>
  <Company>Lantmäteriet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</dc:creator>
  <cp:lastModifiedBy>Nylund Rose-Marie</cp:lastModifiedBy>
  <cp:lastPrinted>2012-03-19T14:38:31Z</cp:lastPrinted>
  <dcterms:created xsi:type="dcterms:W3CDTF">2007-06-15T13:52:41Z</dcterms:created>
  <dcterms:modified xsi:type="dcterms:W3CDTF">2021-03-24T14:21:47Z</dcterms:modified>
  <cp:contentStatus/>
</cp:coreProperties>
</file>