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7520" windowHeight="8475"/>
  </bookViews>
  <sheets>
    <sheet name="Bilaga 1" sheetId="1" r:id="rId1"/>
    <sheet name="Bilaga 2" sheetId="2" r:id="rId2"/>
    <sheet name="Bilaga 3" sheetId="3" r:id="rId3"/>
    <sheet name="Bilaga 4" sheetId="4" r:id="rId4"/>
    <sheet name="Bilaga 5 Mall" sheetId="5" r:id="rId5"/>
    <sheet name="Bilaga 6 Beskrivning mall" sheetId="6" r:id="rId6"/>
  </sheets>
  <definedNames>
    <definedName name="_xlnm._FilterDatabase" localSheetId="0" hidden="1">'Bilaga 1'!$A$1:$R$300</definedName>
    <definedName name="_xlnm.Print_Titles" localSheetId="0">'Bilaga 1'!$A:$B,'Bilaga 1'!$1:$5</definedName>
  </definedNames>
  <calcPr calcId="145621"/>
</workbook>
</file>

<file path=xl/calcChain.xml><?xml version="1.0" encoding="utf-8"?>
<calcChain xmlns="http://schemas.openxmlformats.org/spreadsheetml/2006/main">
  <c r="D2" i="6" l="1"/>
  <c r="G8" i="5"/>
  <c r="F7" i="5"/>
  <c r="G7" i="5" s="1"/>
  <c r="E6" i="5"/>
  <c r="D5" i="5"/>
  <c r="B35" i="6" s="1"/>
  <c r="C4" i="5"/>
  <c r="D1" i="5"/>
  <c r="H297" i="4"/>
  <c r="F297" i="4"/>
  <c r="D297" i="4"/>
  <c r="C297" i="4"/>
  <c r="E295" i="4"/>
  <c r="G295" i="4" s="1"/>
  <c r="I295" i="4" s="1"/>
  <c r="E294" i="4"/>
  <c r="G294" i="4" s="1"/>
  <c r="I294" i="4" s="1"/>
  <c r="G293" i="4"/>
  <c r="I293" i="4" s="1"/>
  <c r="E293" i="4"/>
  <c r="E292" i="4"/>
  <c r="G292" i="4" s="1"/>
  <c r="I292" i="4" s="1"/>
  <c r="E291" i="4"/>
  <c r="G291" i="4" s="1"/>
  <c r="I291" i="4" s="1"/>
  <c r="E290" i="4"/>
  <c r="G290" i="4" s="1"/>
  <c r="I290" i="4" s="1"/>
  <c r="E289" i="4"/>
  <c r="G289" i="4" s="1"/>
  <c r="I289" i="4" s="1"/>
  <c r="E288" i="4"/>
  <c r="G288" i="4" s="1"/>
  <c r="I288" i="4" s="1"/>
  <c r="E287" i="4"/>
  <c r="G287" i="4" s="1"/>
  <c r="I287" i="4" s="1"/>
  <c r="E286" i="4"/>
  <c r="G286" i="4" s="1"/>
  <c r="I286" i="4" s="1"/>
  <c r="G285" i="4"/>
  <c r="I285" i="4" s="1"/>
  <c r="E285" i="4"/>
  <c r="E284" i="4"/>
  <c r="G284" i="4" s="1"/>
  <c r="I284" i="4" s="1"/>
  <c r="I283" i="4"/>
  <c r="E283" i="4"/>
  <c r="G283" i="4" s="1"/>
  <c r="E282" i="4"/>
  <c r="G282" i="4" s="1"/>
  <c r="I282" i="4" s="1"/>
  <c r="E281" i="4"/>
  <c r="G281" i="4" s="1"/>
  <c r="I281" i="4" s="1"/>
  <c r="E280" i="4"/>
  <c r="G280" i="4" s="1"/>
  <c r="I280" i="4" s="1"/>
  <c r="E279" i="4"/>
  <c r="G279" i="4" s="1"/>
  <c r="I279" i="4" s="1"/>
  <c r="E278" i="4"/>
  <c r="G278" i="4" s="1"/>
  <c r="I278" i="4" s="1"/>
  <c r="E277" i="4"/>
  <c r="G277" i="4" s="1"/>
  <c r="I277" i="4" s="1"/>
  <c r="E276" i="4"/>
  <c r="G276" i="4" s="1"/>
  <c r="I276" i="4" s="1"/>
  <c r="I275" i="4"/>
  <c r="G275" i="4"/>
  <c r="E275" i="4"/>
  <c r="E274" i="4"/>
  <c r="G274" i="4" s="1"/>
  <c r="I274" i="4" s="1"/>
  <c r="E273" i="4"/>
  <c r="G273" i="4" s="1"/>
  <c r="I273" i="4" s="1"/>
  <c r="E272" i="4"/>
  <c r="G272" i="4" s="1"/>
  <c r="I272" i="4" s="1"/>
  <c r="E271" i="4"/>
  <c r="G271" i="4" s="1"/>
  <c r="I271" i="4" s="1"/>
  <c r="G270" i="4"/>
  <c r="I270" i="4" s="1"/>
  <c r="E270" i="4"/>
  <c r="E269" i="4"/>
  <c r="G269" i="4" s="1"/>
  <c r="I269" i="4" s="1"/>
  <c r="E268" i="4"/>
  <c r="G268" i="4" s="1"/>
  <c r="I268" i="4" s="1"/>
  <c r="G267" i="4"/>
  <c r="I267" i="4" s="1"/>
  <c r="E267" i="4"/>
  <c r="E266" i="4"/>
  <c r="G266" i="4" s="1"/>
  <c r="I266" i="4" s="1"/>
  <c r="G265" i="4"/>
  <c r="I265" i="4" s="1"/>
  <c r="E265" i="4"/>
  <c r="E264" i="4"/>
  <c r="G264" i="4" s="1"/>
  <c r="I264" i="4" s="1"/>
  <c r="G263" i="4"/>
  <c r="I263" i="4" s="1"/>
  <c r="E263" i="4"/>
  <c r="G262" i="4"/>
  <c r="I262" i="4" s="1"/>
  <c r="E262" i="4"/>
  <c r="E261" i="4"/>
  <c r="G261" i="4" s="1"/>
  <c r="I261" i="4" s="1"/>
  <c r="E260" i="4"/>
  <c r="G260" i="4" s="1"/>
  <c r="I260" i="4" s="1"/>
  <c r="E259" i="4"/>
  <c r="G259" i="4" s="1"/>
  <c r="I259" i="4" s="1"/>
  <c r="E258" i="4"/>
  <c r="G258" i="4" s="1"/>
  <c r="I258" i="4" s="1"/>
  <c r="E257" i="4"/>
  <c r="G257" i="4" s="1"/>
  <c r="I257" i="4" s="1"/>
  <c r="E256" i="4"/>
  <c r="G256" i="4" s="1"/>
  <c r="I256" i="4" s="1"/>
  <c r="E255" i="4"/>
  <c r="G255" i="4" s="1"/>
  <c r="I255" i="4" s="1"/>
  <c r="G254" i="4"/>
  <c r="I254" i="4" s="1"/>
  <c r="E254" i="4"/>
  <c r="E253" i="4"/>
  <c r="G253" i="4" s="1"/>
  <c r="I253" i="4" s="1"/>
  <c r="E252" i="4"/>
  <c r="G252" i="4" s="1"/>
  <c r="I252" i="4" s="1"/>
  <c r="G251" i="4"/>
  <c r="I251" i="4" s="1"/>
  <c r="E251" i="4"/>
  <c r="E250" i="4"/>
  <c r="G250" i="4" s="1"/>
  <c r="I250" i="4" s="1"/>
  <c r="G249" i="4"/>
  <c r="I249" i="4" s="1"/>
  <c r="E249" i="4"/>
  <c r="E248" i="4"/>
  <c r="G248" i="4" s="1"/>
  <c r="I248" i="4" s="1"/>
  <c r="G247" i="4"/>
  <c r="I247" i="4" s="1"/>
  <c r="E247" i="4"/>
  <c r="G246" i="4"/>
  <c r="I246" i="4" s="1"/>
  <c r="E246" i="4"/>
  <c r="G245" i="4"/>
  <c r="I245" i="4" s="1"/>
  <c r="E245" i="4"/>
  <c r="E244" i="4"/>
  <c r="G244" i="4" s="1"/>
  <c r="I244" i="4" s="1"/>
  <c r="G243" i="4"/>
  <c r="I243" i="4" s="1"/>
  <c r="E243" i="4"/>
  <c r="E242" i="4"/>
  <c r="G242" i="4" s="1"/>
  <c r="I242" i="4" s="1"/>
  <c r="E241" i="4"/>
  <c r="G241" i="4" s="1"/>
  <c r="I241" i="4" s="1"/>
  <c r="E240" i="4"/>
  <c r="G240" i="4" s="1"/>
  <c r="I240" i="4" s="1"/>
  <c r="E239" i="4"/>
  <c r="G239" i="4" s="1"/>
  <c r="I239" i="4" s="1"/>
  <c r="E238" i="4"/>
  <c r="G238" i="4" s="1"/>
  <c r="I238" i="4" s="1"/>
  <c r="E237" i="4"/>
  <c r="G237" i="4" s="1"/>
  <c r="I237" i="4" s="1"/>
  <c r="E236" i="4"/>
  <c r="G236" i="4" s="1"/>
  <c r="I236" i="4" s="1"/>
  <c r="E235" i="4"/>
  <c r="G235" i="4" s="1"/>
  <c r="I235" i="4" s="1"/>
  <c r="E234" i="4"/>
  <c r="G234" i="4" s="1"/>
  <c r="I234" i="4" s="1"/>
  <c r="I233" i="4"/>
  <c r="E233" i="4"/>
  <c r="G233" i="4" s="1"/>
  <c r="E232" i="4"/>
  <c r="G232" i="4" s="1"/>
  <c r="I232" i="4" s="1"/>
  <c r="E231" i="4"/>
  <c r="G231" i="4" s="1"/>
  <c r="I231" i="4" s="1"/>
  <c r="E230" i="4"/>
  <c r="G230" i="4" s="1"/>
  <c r="I230" i="4" s="1"/>
  <c r="E229" i="4"/>
  <c r="G229" i="4" s="1"/>
  <c r="I229" i="4" s="1"/>
  <c r="E228" i="4"/>
  <c r="G228" i="4" s="1"/>
  <c r="I228" i="4" s="1"/>
  <c r="G227" i="4"/>
  <c r="I227" i="4" s="1"/>
  <c r="E227" i="4"/>
  <c r="E226" i="4"/>
  <c r="G226" i="4" s="1"/>
  <c r="I226" i="4" s="1"/>
  <c r="E225" i="4"/>
  <c r="G225" i="4" s="1"/>
  <c r="I225" i="4" s="1"/>
  <c r="E224" i="4"/>
  <c r="G224" i="4" s="1"/>
  <c r="I224" i="4" s="1"/>
  <c r="G223" i="4"/>
  <c r="I223" i="4" s="1"/>
  <c r="E223" i="4"/>
  <c r="G222" i="4"/>
  <c r="I222" i="4" s="1"/>
  <c r="E222" i="4"/>
  <c r="E221" i="4"/>
  <c r="G221" i="4" s="1"/>
  <c r="I221" i="4" s="1"/>
  <c r="E220" i="4"/>
  <c r="G220" i="4" s="1"/>
  <c r="I220" i="4" s="1"/>
  <c r="E219" i="4"/>
  <c r="G219" i="4" s="1"/>
  <c r="I219" i="4" s="1"/>
  <c r="E218" i="4"/>
  <c r="G218" i="4" s="1"/>
  <c r="I218" i="4" s="1"/>
  <c r="E217" i="4"/>
  <c r="G217" i="4" s="1"/>
  <c r="I217" i="4" s="1"/>
  <c r="E216" i="4"/>
  <c r="G216" i="4" s="1"/>
  <c r="I216" i="4" s="1"/>
  <c r="E215" i="4"/>
  <c r="G215" i="4" s="1"/>
  <c r="I215" i="4" s="1"/>
  <c r="E214" i="4"/>
  <c r="G214" i="4" s="1"/>
  <c r="I214" i="4" s="1"/>
  <c r="E213" i="4"/>
  <c r="G213" i="4" s="1"/>
  <c r="I213" i="4" s="1"/>
  <c r="E212" i="4"/>
  <c r="G212" i="4" s="1"/>
  <c r="I212" i="4" s="1"/>
  <c r="I211" i="4"/>
  <c r="E211" i="4"/>
  <c r="G211" i="4" s="1"/>
  <c r="E210" i="4"/>
  <c r="G210" i="4" s="1"/>
  <c r="I210" i="4" s="1"/>
  <c r="G209" i="4"/>
  <c r="I209" i="4" s="1"/>
  <c r="E209" i="4"/>
  <c r="E208" i="4"/>
  <c r="G208" i="4" s="1"/>
  <c r="I208" i="4" s="1"/>
  <c r="E207" i="4"/>
  <c r="G207" i="4" s="1"/>
  <c r="I207" i="4" s="1"/>
  <c r="I206" i="4"/>
  <c r="E206" i="4"/>
  <c r="G206" i="4" s="1"/>
  <c r="E205" i="4"/>
  <c r="G205" i="4" s="1"/>
  <c r="I205" i="4" s="1"/>
  <c r="I204" i="4"/>
  <c r="E204" i="4"/>
  <c r="G204" i="4" s="1"/>
  <c r="G203" i="4"/>
  <c r="I203" i="4" s="1"/>
  <c r="E203" i="4"/>
  <c r="E202" i="4"/>
  <c r="G202" i="4" s="1"/>
  <c r="I202" i="4" s="1"/>
  <c r="E201" i="4"/>
  <c r="G201" i="4" s="1"/>
  <c r="I201" i="4" s="1"/>
  <c r="E200" i="4"/>
  <c r="G200" i="4" s="1"/>
  <c r="I200" i="4" s="1"/>
  <c r="E199" i="4"/>
  <c r="G199" i="4" s="1"/>
  <c r="I199" i="4" s="1"/>
  <c r="G198" i="4"/>
  <c r="I198" i="4" s="1"/>
  <c r="E198" i="4"/>
  <c r="G197" i="4"/>
  <c r="I197" i="4" s="1"/>
  <c r="E197" i="4"/>
  <c r="G196" i="4"/>
  <c r="I196" i="4" s="1"/>
  <c r="E196" i="4"/>
  <c r="G195" i="4"/>
  <c r="I195" i="4" s="1"/>
  <c r="E195" i="4"/>
  <c r="E194" i="4"/>
  <c r="G194" i="4" s="1"/>
  <c r="I194" i="4" s="1"/>
  <c r="E193" i="4"/>
  <c r="G193" i="4" s="1"/>
  <c r="I193" i="4" s="1"/>
  <c r="E192" i="4"/>
  <c r="G192" i="4" s="1"/>
  <c r="I192" i="4" s="1"/>
  <c r="G191" i="4"/>
  <c r="I191" i="4" s="1"/>
  <c r="E191" i="4"/>
  <c r="I190" i="4"/>
  <c r="E190" i="4"/>
  <c r="G190" i="4" s="1"/>
  <c r="E189" i="4"/>
  <c r="G189" i="4" s="1"/>
  <c r="I189" i="4" s="1"/>
  <c r="I188" i="4"/>
  <c r="G188" i="4"/>
  <c r="E188" i="4"/>
  <c r="E187" i="4"/>
  <c r="G187" i="4" s="1"/>
  <c r="I187" i="4" s="1"/>
  <c r="E186" i="4"/>
  <c r="G186" i="4" s="1"/>
  <c r="I186" i="4" s="1"/>
  <c r="G185" i="4"/>
  <c r="I185" i="4" s="1"/>
  <c r="E185" i="4"/>
  <c r="E184" i="4"/>
  <c r="G184" i="4" s="1"/>
  <c r="I184" i="4" s="1"/>
  <c r="G183" i="4"/>
  <c r="I183" i="4" s="1"/>
  <c r="E183" i="4"/>
  <c r="G182" i="4"/>
  <c r="I182" i="4" s="1"/>
  <c r="E182" i="4"/>
  <c r="E181" i="4"/>
  <c r="G181" i="4" s="1"/>
  <c r="I181" i="4" s="1"/>
  <c r="E180" i="4"/>
  <c r="G180" i="4" s="1"/>
  <c r="I180" i="4" s="1"/>
  <c r="G179" i="4"/>
  <c r="I179" i="4" s="1"/>
  <c r="E179" i="4"/>
  <c r="E178" i="4"/>
  <c r="G178" i="4" s="1"/>
  <c r="I178" i="4" s="1"/>
  <c r="G177" i="4"/>
  <c r="I177" i="4" s="1"/>
  <c r="E177" i="4"/>
  <c r="E176" i="4"/>
  <c r="G176" i="4" s="1"/>
  <c r="I176" i="4" s="1"/>
  <c r="E175" i="4"/>
  <c r="G175" i="4" s="1"/>
  <c r="I175" i="4" s="1"/>
  <c r="I174" i="4"/>
  <c r="E174" i="4"/>
  <c r="G174" i="4" s="1"/>
  <c r="E173" i="4"/>
  <c r="G173" i="4" s="1"/>
  <c r="I173" i="4" s="1"/>
  <c r="E172" i="4"/>
  <c r="G172" i="4" s="1"/>
  <c r="I172" i="4" s="1"/>
  <c r="E171" i="4"/>
  <c r="G171" i="4" s="1"/>
  <c r="I171" i="4" s="1"/>
  <c r="E170" i="4"/>
  <c r="G170" i="4" s="1"/>
  <c r="I170" i="4" s="1"/>
  <c r="E169" i="4"/>
  <c r="G169" i="4" s="1"/>
  <c r="I169" i="4" s="1"/>
  <c r="E168" i="4"/>
  <c r="G168" i="4" s="1"/>
  <c r="I168" i="4" s="1"/>
  <c r="E167" i="4"/>
  <c r="G167" i="4" s="1"/>
  <c r="I167" i="4" s="1"/>
  <c r="E166" i="4"/>
  <c r="G166" i="4" s="1"/>
  <c r="I166" i="4" s="1"/>
  <c r="E165" i="4"/>
  <c r="G165" i="4" s="1"/>
  <c r="I165" i="4" s="1"/>
  <c r="E164" i="4"/>
  <c r="G164" i="4" s="1"/>
  <c r="I164" i="4" s="1"/>
  <c r="I163" i="4"/>
  <c r="G163" i="4"/>
  <c r="E163" i="4"/>
  <c r="E162" i="4"/>
  <c r="G162" i="4" s="1"/>
  <c r="I162" i="4" s="1"/>
  <c r="E161" i="4"/>
  <c r="G161" i="4" s="1"/>
  <c r="I161" i="4" s="1"/>
  <c r="E160" i="4"/>
  <c r="G160" i="4" s="1"/>
  <c r="I160" i="4" s="1"/>
  <c r="G159" i="4"/>
  <c r="I159" i="4" s="1"/>
  <c r="E159" i="4"/>
  <c r="I158" i="4"/>
  <c r="G158" i="4"/>
  <c r="E158" i="4"/>
  <c r="E157" i="4"/>
  <c r="G157" i="4" s="1"/>
  <c r="I157" i="4" s="1"/>
  <c r="E156" i="4"/>
  <c r="G156" i="4" s="1"/>
  <c r="I156" i="4" s="1"/>
  <c r="E155" i="4"/>
  <c r="G155" i="4" s="1"/>
  <c r="I155" i="4" s="1"/>
  <c r="E154" i="4"/>
  <c r="G154" i="4" s="1"/>
  <c r="I154" i="4" s="1"/>
  <c r="E153" i="4"/>
  <c r="G153" i="4" s="1"/>
  <c r="I153" i="4" s="1"/>
  <c r="E152" i="4"/>
  <c r="G152" i="4" s="1"/>
  <c r="I152" i="4" s="1"/>
  <c r="E151" i="4"/>
  <c r="G151" i="4" s="1"/>
  <c r="I151" i="4" s="1"/>
  <c r="E150" i="4"/>
  <c r="G150" i="4" s="1"/>
  <c r="I150" i="4" s="1"/>
  <c r="E149" i="4"/>
  <c r="G149" i="4" s="1"/>
  <c r="I149" i="4" s="1"/>
  <c r="E148" i="4"/>
  <c r="G148" i="4" s="1"/>
  <c r="I148" i="4" s="1"/>
  <c r="E147" i="4"/>
  <c r="G147" i="4" s="1"/>
  <c r="I147" i="4" s="1"/>
  <c r="E146" i="4"/>
  <c r="G146" i="4" s="1"/>
  <c r="I146" i="4" s="1"/>
  <c r="E145" i="4"/>
  <c r="G145" i="4" s="1"/>
  <c r="I145" i="4" s="1"/>
  <c r="E144" i="4"/>
  <c r="G144" i="4" s="1"/>
  <c r="I144" i="4" s="1"/>
  <c r="E143" i="4"/>
  <c r="G143" i="4" s="1"/>
  <c r="I143" i="4" s="1"/>
  <c r="I142" i="4"/>
  <c r="G142" i="4"/>
  <c r="E142" i="4"/>
  <c r="G141" i="4"/>
  <c r="I141" i="4" s="1"/>
  <c r="E141" i="4"/>
  <c r="I140" i="4"/>
  <c r="E140" i="4"/>
  <c r="G140" i="4" s="1"/>
  <c r="I139" i="4"/>
  <c r="G139" i="4"/>
  <c r="E139" i="4"/>
  <c r="E138" i="4"/>
  <c r="G138" i="4" s="1"/>
  <c r="I138" i="4" s="1"/>
  <c r="G137" i="4"/>
  <c r="I137" i="4" s="1"/>
  <c r="E137" i="4"/>
  <c r="E136" i="4"/>
  <c r="G136" i="4" s="1"/>
  <c r="I136" i="4" s="1"/>
  <c r="E135" i="4"/>
  <c r="G135" i="4" s="1"/>
  <c r="I135" i="4" s="1"/>
  <c r="G134" i="4"/>
  <c r="I134" i="4" s="1"/>
  <c r="E134" i="4"/>
  <c r="E133" i="4"/>
  <c r="G133" i="4" s="1"/>
  <c r="I133" i="4" s="1"/>
  <c r="E132" i="4"/>
  <c r="G132" i="4" s="1"/>
  <c r="I132" i="4" s="1"/>
  <c r="E131" i="4"/>
  <c r="G131" i="4" s="1"/>
  <c r="I131" i="4" s="1"/>
  <c r="E130" i="4"/>
  <c r="G130" i="4" s="1"/>
  <c r="I130" i="4" s="1"/>
  <c r="E129" i="4"/>
  <c r="G129" i="4" s="1"/>
  <c r="I129" i="4" s="1"/>
  <c r="E128" i="4"/>
  <c r="G128" i="4" s="1"/>
  <c r="I128" i="4" s="1"/>
  <c r="G127" i="4"/>
  <c r="I127" i="4" s="1"/>
  <c r="E127" i="4"/>
  <c r="G126" i="4"/>
  <c r="I126" i="4" s="1"/>
  <c r="E126" i="4"/>
  <c r="E125" i="4"/>
  <c r="G125" i="4" s="1"/>
  <c r="I125" i="4" s="1"/>
  <c r="G124" i="4"/>
  <c r="I124" i="4" s="1"/>
  <c r="E124" i="4"/>
  <c r="I123" i="4"/>
  <c r="G123" i="4"/>
  <c r="E123" i="4"/>
  <c r="E122" i="4"/>
  <c r="G122" i="4" s="1"/>
  <c r="I122" i="4" s="1"/>
  <c r="G121" i="4"/>
  <c r="I121" i="4" s="1"/>
  <c r="E121" i="4"/>
  <c r="E120" i="4"/>
  <c r="G120" i="4" s="1"/>
  <c r="I120" i="4" s="1"/>
  <c r="E119" i="4"/>
  <c r="G119" i="4" s="1"/>
  <c r="I119" i="4" s="1"/>
  <c r="G118" i="4"/>
  <c r="I118" i="4" s="1"/>
  <c r="E118" i="4"/>
  <c r="E117" i="4"/>
  <c r="G117" i="4" s="1"/>
  <c r="I117" i="4" s="1"/>
  <c r="E116" i="4"/>
  <c r="G116" i="4" s="1"/>
  <c r="I116" i="4" s="1"/>
  <c r="E115" i="4"/>
  <c r="G115" i="4" s="1"/>
  <c r="I115" i="4" s="1"/>
  <c r="E114" i="4"/>
  <c r="G114" i="4" s="1"/>
  <c r="I114" i="4" s="1"/>
  <c r="E113" i="4"/>
  <c r="G113" i="4" s="1"/>
  <c r="I113" i="4" s="1"/>
  <c r="E112" i="4"/>
  <c r="G112" i="4" s="1"/>
  <c r="I112" i="4" s="1"/>
  <c r="E111" i="4"/>
  <c r="G111" i="4" s="1"/>
  <c r="I111" i="4" s="1"/>
  <c r="E110" i="4"/>
  <c r="G110" i="4" s="1"/>
  <c r="I110" i="4" s="1"/>
  <c r="G109" i="4"/>
  <c r="I109" i="4" s="1"/>
  <c r="E109" i="4"/>
  <c r="E108" i="4"/>
  <c r="G108" i="4" s="1"/>
  <c r="I108" i="4" s="1"/>
  <c r="E107" i="4"/>
  <c r="G107" i="4" s="1"/>
  <c r="I107" i="4" s="1"/>
  <c r="E106" i="4"/>
  <c r="G106" i="4" s="1"/>
  <c r="I106" i="4" s="1"/>
  <c r="G105" i="4"/>
  <c r="I105" i="4" s="1"/>
  <c r="E105" i="4"/>
  <c r="E104" i="4"/>
  <c r="G104" i="4" s="1"/>
  <c r="I104" i="4" s="1"/>
  <c r="E103" i="4"/>
  <c r="G103" i="4" s="1"/>
  <c r="I103" i="4" s="1"/>
  <c r="E102" i="4"/>
  <c r="G102" i="4" s="1"/>
  <c r="I102" i="4" s="1"/>
  <c r="E101" i="4"/>
  <c r="G101" i="4" s="1"/>
  <c r="I101" i="4" s="1"/>
  <c r="E100" i="4"/>
  <c r="G100" i="4" s="1"/>
  <c r="I100" i="4" s="1"/>
  <c r="E99" i="4"/>
  <c r="G99" i="4" s="1"/>
  <c r="I99" i="4" s="1"/>
  <c r="E98" i="4"/>
  <c r="G98" i="4" s="1"/>
  <c r="I98" i="4" s="1"/>
  <c r="G97" i="4"/>
  <c r="I97" i="4" s="1"/>
  <c r="E97" i="4"/>
  <c r="E96" i="4"/>
  <c r="G96" i="4" s="1"/>
  <c r="I96" i="4" s="1"/>
  <c r="E95" i="4"/>
  <c r="G95" i="4" s="1"/>
  <c r="I95" i="4" s="1"/>
  <c r="G94" i="4"/>
  <c r="I94" i="4" s="1"/>
  <c r="E94" i="4"/>
  <c r="E93" i="4"/>
  <c r="G93" i="4" s="1"/>
  <c r="I93" i="4" s="1"/>
  <c r="E92" i="4"/>
  <c r="G92" i="4" s="1"/>
  <c r="I92" i="4" s="1"/>
  <c r="E91" i="4"/>
  <c r="G91" i="4" s="1"/>
  <c r="I91" i="4" s="1"/>
  <c r="E90" i="4"/>
  <c r="G90" i="4" s="1"/>
  <c r="I90" i="4" s="1"/>
  <c r="I89" i="4"/>
  <c r="E89" i="4"/>
  <c r="G89" i="4" s="1"/>
  <c r="E88" i="4"/>
  <c r="G88" i="4" s="1"/>
  <c r="I88" i="4" s="1"/>
  <c r="E87" i="4"/>
  <c r="G87" i="4" s="1"/>
  <c r="I87" i="4" s="1"/>
  <c r="G86" i="4"/>
  <c r="I86" i="4" s="1"/>
  <c r="E86" i="4"/>
  <c r="G85" i="4"/>
  <c r="I85" i="4" s="1"/>
  <c r="E85" i="4"/>
  <c r="G84" i="4"/>
  <c r="I84" i="4" s="1"/>
  <c r="E84" i="4"/>
  <c r="I83" i="4"/>
  <c r="E83" i="4"/>
  <c r="G83" i="4" s="1"/>
  <c r="E82" i="4"/>
  <c r="G82" i="4" s="1"/>
  <c r="I82" i="4" s="1"/>
  <c r="G81" i="4"/>
  <c r="I81" i="4" s="1"/>
  <c r="E81" i="4"/>
  <c r="E80" i="4"/>
  <c r="G80" i="4" s="1"/>
  <c r="I80" i="4" s="1"/>
  <c r="G79" i="4"/>
  <c r="I79" i="4" s="1"/>
  <c r="E79" i="4"/>
  <c r="E78" i="4"/>
  <c r="G78" i="4" s="1"/>
  <c r="I78" i="4" s="1"/>
  <c r="G77" i="4"/>
  <c r="I77" i="4" s="1"/>
  <c r="E77" i="4"/>
  <c r="E76" i="4"/>
  <c r="G76" i="4" s="1"/>
  <c r="I76" i="4" s="1"/>
  <c r="E75" i="4"/>
  <c r="G75" i="4" s="1"/>
  <c r="I75" i="4" s="1"/>
  <c r="E74" i="4"/>
  <c r="G74" i="4" s="1"/>
  <c r="I74" i="4" s="1"/>
  <c r="G73" i="4"/>
  <c r="I73" i="4" s="1"/>
  <c r="E73" i="4"/>
  <c r="E72" i="4"/>
  <c r="G72" i="4" s="1"/>
  <c r="I72" i="4" s="1"/>
  <c r="E71" i="4"/>
  <c r="G71" i="4" s="1"/>
  <c r="I71" i="4" s="1"/>
  <c r="G70" i="4"/>
  <c r="I70" i="4" s="1"/>
  <c r="E70" i="4"/>
  <c r="E69" i="4"/>
  <c r="G69" i="4" s="1"/>
  <c r="I69" i="4" s="1"/>
  <c r="E68" i="4"/>
  <c r="G68" i="4" s="1"/>
  <c r="I68" i="4" s="1"/>
  <c r="E67" i="4"/>
  <c r="G67" i="4" s="1"/>
  <c r="I67" i="4" s="1"/>
  <c r="E66" i="4"/>
  <c r="G66" i="4" s="1"/>
  <c r="I66" i="4" s="1"/>
  <c r="E65" i="4"/>
  <c r="G65" i="4" s="1"/>
  <c r="I65" i="4" s="1"/>
  <c r="E64" i="4"/>
  <c r="G64" i="4" s="1"/>
  <c r="I64" i="4" s="1"/>
  <c r="E63" i="4"/>
  <c r="G63" i="4" s="1"/>
  <c r="I63" i="4" s="1"/>
  <c r="G62" i="4"/>
  <c r="I62" i="4" s="1"/>
  <c r="E62" i="4"/>
  <c r="E61" i="4"/>
  <c r="G61" i="4" s="1"/>
  <c r="I61" i="4" s="1"/>
  <c r="E60" i="4"/>
  <c r="G60" i="4" s="1"/>
  <c r="I60" i="4" s="1"/>
  <c r="E59" i="4"/>
  <c r="G59" i="4" s="1"/>
  <c r="I59" i="4" s="1"/>
  <c r="E58" i="4"/>
  <c r="G58" i="4" s="1"/>
  <c r="I58" i="4" s="1"/>
  <c r="G57" i="4"/>
  <c r="I57" i="4" s="1"/>
  <c r="E57" i="4"/>
  <c r="E56" i="4"/>
  <c r="G56" i="4" s="1"/>
  <c r="I56" i="4" s="1"/>
  <c r="G55" i="4"/>
  <c r="I55" i="4" s="1"/>
  <c r="E55" i="4"/>
  <c r="I54" i="4"/>
  <c r="E54" i="4"/>
  <c r="G54" i="4" s="1"/>
  <c r="G53" i="4"/>
  <c r="I53" i="4" s="1"/>
  <c r="E53" i="4"/>
  <c r="G52" i="4"/>
  <c r="I52" i="4" s="1"/>
  <c r="E52" i="4"/>
  <c r="I51" i="4"/>
  <c r="E51" i="4"/>
  <c r="G51" i="4" s="1"/>
  <c r="E50" i="4"/>
  <c r="G50" i="4" s="1"/>
  <c r="I50" i="4" s="1"/>
  <c r="E49" i="4"/>
  <c r="G49" i="4" s="1"/>
  <c r="I49" i="4" s="1"/>
  <c r="E48" i="4"/>
  <c r="G48" i="4" s="1"/>
  <c r="I48" i="4" s="1"/>
  <c r="E47" i="4"/>
  <c r="G47" i="4" s="1"/>
  <c r="I47" i="4" s="1"/>
  <c r="E46" i="4"/>
  <c r="G46" i="4" s="1"/>
  <c r="I46" i="4" s="1"/>
  <c r="E45" i="4"/>
  <c r="G45" i="4" s="1"/>
  <c r="I45" i="4" s="1"/>
  <c r="I44" i="4"/>
  <c r="E44" i="4"/>
  <c r="G44" i="4" s="1"/>
  <c r="E43" i="4"/>
  <c r="G43" i="4" s="1"/>
  <c r="I43" i="4" s="1"/>
  <c r="E42" i="4"/>
  <c r="G42" i="4" s="1"/>
  <c r="I42" i="4" s="1"/>
  <c r="G41" i="4"/>
  <c r="I41" i="4" s="1"/>
  <c r="E41" i="4"/>
  <c r="E40" i="4"/>
  <c r="G40" i="4" s="1"/>
  <c r="I40" i="4" s="1"/>
  <c r="E39" i="4"/>
  <c r="G39" i="4" s="1"/>
  <c r="I39" i="4" s="1"/>
  <c r="G38" i="4"/>
  <c r="I38" i="4" s="1"/>
  <c r="E38" i="4"/>
  <c r="G37" i="4"/>
  <c r="I37" i="4" s="1"/>
  <c r="E37" i="4"/>
  <c r="G36" i="4"/>
  <c r="I36" i="4" s="1"/>
  <c r="E36" i="4"/>
  <c r="E35" i="4"/>
  <c r="G35" i="4" s="1"/>
  <c r="I35" i="4" s="1"/>
  <c r="E34" i="4"/>
  <c r="G34" i="4" s="1"/>
  <c r="I34" i="4" s="1"/>
  <c r="E33" i="4"/>
  <c r="G33" i="4" s="1"/>
  <c r="I33" i="4" s="1"/>
  <c r="E32" i="4"/>
  <c r="G32" i="4" s="1"/>
  <c r="I32" i="4" s="1"/>
  <c r="E31" i="4"/>
  <c r="G31" i="4" s="1"/>
  <c r="I31" i="4" s="1"/>
  <c r="E30" i="4"/>
  <c r="G30" i="4" s="1"/>
  <c r="I30" i="4" s="1"/>
  <c r="G29" i="4"/>
  <c r="I29" i="4" s="1"/>
  <c r="E29" i="4"/>
  <c r="E28" i="4"/>
  <c r="G28" i="4" s="1"/>
  <c r="I28" i="4" s="1"/>
  <c r="I27" i="4"/>
  <c r="E27" i="4"/>
  <c r="G27" i="4" s="1"/>
  <c r="E26" i="4"/>
  <c r="G26" i="4" s="1"/>
  <c r="I26" i="4" s="1"/>
  <c r="E25" i="4"/>
  <c r="G25" i="4" s="1"/>
  <c r="I25" i="4" s="1"/>
  <c r="E24" i="4"/>
  <c r="G24" i="4" s="1"/>
  <c r="I24" i="4" s="1"/>
  <c r="E23" i="4"/>
  <c r="G23" i="4" s="1"/>
  <c r="I23" i="4" s="1"/>
  <c r="E22" i="4"/>
  <c r="G22" i="4" s="1"/>
  <c r="I22" i="4" s="1"/>
  <c r="E21" i="4"/>
  <c r="G21" i="4" s="1"/>
  <c r="I21" i="4" s="1"/>
  <c r="E20" i="4"/>
  <c r="G20" i="4" s="1"/>
  <c r="I20" i="4" s="1"/>
  <c r="E19" i="4"/>
  <c r="G19" i="4" s="1"/>
  <c r="I19" i="4" s="1"/>
  <c r="I18" i="4"/>
  <c r="E18" i="4"/>
  <c r="G18" i="4" s="1"/>
  <c r="E17" i="4"/>
  <c r="G17" i="4" s="1"/>
  <c r="I17" i="4" s="1"/>
  <c r="E16" i="4"/>
  <c r="G16" i="4" s="1"/>
  <c r="I16" i="4" s="1"/>
  <c r="E15" i="4"/>
  <c r="G15" i="4" s="1"/>
  <c r="I15" i="4" s="1"/>
  <c r="E14" i="4"/>
  <c r="G14" i="4" s="1"/>
  <c r="I14" i="4" s="1"/>
  <c r="G13" i="4"/>
  <c r="I13" i="4" s="1"/>
  <c r="E13" i="4"/>
  <c r="G12" i="4"/>
  <c r="I12" i="4" s="1"/>
  <c r="E12" i="4"/>
  <c r="I11" i="4"/>
  <c r="E11" i="4"/>
  <c r="G11" i="4" s="1"/>
  <c r="I10" i="4"/>
  <c r="E10" i="4"/>
  <c r="G10" i="4" s="1"/>
  <c r="E9" i="4"/>
  <c r="G9" i="4" s="1"/>
  <c r="I9" i="4" s="1"/>
  <c r="E8" i="4"/>
  <c r="G8" i="4" s="1"/>
  <c r="I8" i="4" s="1"/>
  <c r="E7" i="4"/>
  <c r="G7" i="4" s="1"/>
  <c r="I7" i="4" s="1"/>
  <c r="G6" i="4"/>
  <c r="I6" i="4" s="1"/>
  <c r="E6" i="4"/>
  <c r="F297" i="3"/>
  <c r="D297" i="3"/>
  <c r="C297" i="3"/>
  <c r="E295" i="3"/>
  <c r="G295" i="3" s="1"/>
  <c r="E294" i="3"/>
  <c r="G294" i="3" s="1"/>
  <c r="E293" i="3"/>
  <c r="G293" i="3" s="1"/>
  <c r="E292" i="3"/>
  <c r="G292" i="3" s="1"/>
  <c r="E291" i="3"/>
  <c r="G291" i="3" s="1"/>
  <c r="G290" i="3"/>
  <c r="E290" i="3"/>
  <c r="E289" i="3"/>
  <c r="G289" i="3" s="1"/>
  <c r="E288" i="3"/>
  <c r="G288" i="3" s="1"/>
  <c r="G287" i="3"/>
  <c r="E287" i="3"/>
  <c r="E286" i="3"/>
  <c r="G286" i="3" s="1"/>
  <c r="E285" i="3"/>
  <c r="G285" i="3" s="1"/>
  <c r="E284" i="3"/>
  <c r="G284" i="3" s="1"/>
  <c r="E283" i="3"/>
  <c r="G283" i="3" s="1"/>
  <c r="E282" i="3"/>
  <c r="G282" i="3" s="1"/>
  <c r="E281" i="3"/>
  <c r="G281" i="3" s="1"/>
  <c r="E280" i="3"/>
  <c r="G280" i="3" s="1"/>
  <c r="E279" i="3"/>
  <c r="G279" i="3" s="1"/>
  <c r="E278" i="3"/>
  <c r="G278" i="3" s="1"/>
  <c r="E277" i="3"/>
  <c r="G277" i="3" s="1"/>
  <c r="E276" i="3"/>
  <c r="G276" i="3" s="1"/>
  <c r="E275" i="3"/>
  <c r="G275" i="3" s="1"/>
  <c r="E274" i="3"/>
  <c r="G274" i="3" s="1"/>
  <c r="G273" i="3"/>
  <c r="E273" i="3"/>
  <c r="E272" i="3"/>
  <c r="G272" i="3" s="1"/>
  <c r="E271" i="3"/>
  <c r="G271" i="3" s="1"/>
  <c r="E270" i="3"/>
  <c r="G270" i="3" s="1"/>
  <c r="E269" i="3"/>
  <c r="G269" i="3" s="1"/>
  <c r="E268" i="3"/>
  <c r="G268" i="3" s="1"/>
  <c r="G267" i="3"/>
  <c r="E267" i="3"/>
  <c r="E266" i="3"/>
  <c r="G266" i="3" s="1"/>
  <c r="E265" i="3"/>
  <c r="G265" i="3" s="1"/>
  <c r="E264" i="3"/>
  <c r="G264" i="3" s="1"/>
  <c r="E263" i="3"/>
  <c r="G263" i="3" s="1"/>
  <c r="E262" i="3"/>
  <c r="G262" i="3" s="1"/>
  <c r="G261" i="3"/>
  <c r="E261" i="3"/>
  <c r="E260" i="3"/>
  <c r="G260" i="3" s="1"/>
  <c r="E259" i="3"/>
  <c r="G259" i="3" s="1"/>
  <c r="E258" i="3"/>
  <c r="G258" i="3" s="1"/>
  <c r="G257" i="3"/>
  <c r="E257" i="3"/>
  <c r="E256" i="3"/>
  <c r="G256" i="3" s="1"/>
  <c r="G255" i="3"/>
  <c r="E255" i="3"/>
  <c r="E254" i="3"/>
  <c r="G254" i="3" s="1"/>
  <c r="E253" i="3"/>
  <c r="G253" i="3" s="1"/>
  <c r="E252" i="3"/>
  <c r="G252" i="3" s="1"/>
  <c r="G251" i="3"/>
  <c r="E251" i="3"/>
  <c r="E250" i="3"/>
  <c r="G250" i="3" s="1"/>
  <c r="E249" i="3"/>
  <c r="G249" i="3" s="1"/>
  <c r="E248" i="3"/>
  <c r="G248" i="3" s="1"/>
  <c r="E247" i="3"/>
  <c r="G247" i="3" s="1"/>
  <c r="G246" i="3"/>
  <c r="E246" i="3"/>
  <c r="E245" i="3"/>
  <c r="G245" i="3" s="1"/>
  <c r="E244" i="3"/>
  <c r="G244" i="3" s="1"/>
  <c r="E243" i="3"/>
  <c r="G243" i="3" s="1"/>
  <c r="E242" i="3"/>
  <c r="G242" i="3" s="1"/>
  <c r="E241" i="3"/>
  <c r="G241" i="3" s="1"/>
  <c r="E240" i="3"/>
  <c r="G240" i="3" s="1"/>
  <c r="E239" i="3"/>
  <c r="G239" i="3" s="1"/>
  <c r="E238" i="3"/>
  <c r="G238" i="3" s="1"/>
  <c r="G237" i="3"/>
  <c r="E237" i="3"/>
  <c r="E236" i="3"/>
  <c r="G236" i="3" s="1"/>
  <c r="E235" i="3"/>
  <c r="G235" i="3" s="1"/>
  <c r="G234" i="3"/>
  <c r="E234" i="3"/>
  <c r="E233" i="3"/>
  <c r="G233" i="3" s="1"/>
  <c r="E232" i="3"/>
  <c r="G232" i="3" s="1"/>
  <c r="E231" i="3"/>
  <c r="G231" i="3" s="1"/>
  <c r="E230" i="3"/>
  <c r="G230" i="3" s="1"/>
  <c r="E229" i="3"/>
  <c r="G229" i="3" s="1"/>
  <c r="E228" i="3"/>
  <c r="G228" i="3" s="1"/>
  <c r="E227" i="3"/>
  <c r="G227" i="3" s="1"/>
  <c r="E226" i="3"/>
  <c r="G226" i="3" s="1"/>
  <c r="E225" i="3"/>
  <c r="G225" i="3" s="1"/>
  <c r="E224" i="3"/>
  <c r="G224" i="3" s="1"/>
  <c r="G223" i="3"/>
  <c r="E223" i="3"/>
  <c r="E222" i="3"/>
  <c r="G222" i="3" s="1"/>
  <c r="E221" i="3"/>
  <c r="G221" i="3" s="1"/>
  <c r="E220" i="3"/>
  <c r="G220" i="3" s="1"/>
  <c r="E219" i="3"/>
  <c r="G219" i="3" s="1"/>
  <c r="G218" i="3"/>
  <c r="E218" i="3"/>
  <c r="E217" i="3"/>
  <c r="G217" i="3" s="1"/>
  <c r="E216" i="3"/>
  <c r="G216" i="3" s="1"/>
  <c r="G215" i="3"/>
  <c r="E215" i="3"/>
  <c r="G214" i="3"/>
  <c r="E214" i="3"/>
  <c r="E213" i="3"/>
  <c r="G213" i="3" s="1"/>
  <c r="E212" i="3"/>
  <c r="G212" i="3" s="1"/>
  <c r="E211" i="3"/>
  <c r="G211" i="3" s="1"/>
  <c r="E210" i="3"/>
  <c r="G210" i="3" s="1"/>
  <c r="G209" i="3"/>
  <c r="E209" i="3"/>
  <c r="E208" i="3"/>
  <c r="G208" i="3" s="1"/>
  <c r="E207" i="3"/>
  <c r="G207" i="3" s="1"/>
  <c r="E206" i="3"/>
  <c r="G206" i="3" s="1"/>
  <c r="E205" i="3"/>
  <c r="G205" i="3" s="1"/>
  <c r="E204" i="3"/>
  <c r="G204" i="3" s="1"/>
  <c r="G203" i="3"/>
  <c r="E203" i="3"/>
  <c r="E202" i="3"/>
  <c r="G202" i="3" s="1"/>
  <c r="E201" i="3"/>
  <c r="G201" i="3" s="1"/>
  <c r="E200" i="3"/>
  <c r="G200" i="3" s="1"/>
  <c r="E199" i="3"/>
  <c r="G199" i="3" s="1"/>
  <c r="E198" i="3"/>
  <c r="G198" i="3" s="1"/>
  <c r="E197" i="3"/>
  <c r="G197" i="3" s="1"/>
  <c r="E196" i="3"/>
  <c r="G196" i="3" s="1"/>
  <c r="E195" i="3"/>
  <c r="G195" i="3" s="1"/>
  <c r="G194" i="3"/>
  <c r="E194" i="3"/>
  <c r="G193" i="3"/>
  <c r="E193" i="3"/>
  <c r="E192" i="3"/>
  <c r="G192" i="3" s="1"/>
  <c r="E191" i="3"/>
  <c r="G191" i="3" s="1"/>
  <c r="E190" i="3"/>
  <c r="G190" i="3" s="1"/>
  <c r="E189" i="3"/>
  <c r="G189" i="3" s="1"/>
  <c r="E188" i="3"/>
  <c r="G188" i="3" s="1"/>
  <c r="G187" i="3"/>
  <c r="E187" i="3"/>
  <c r="G186" i="3"/>
  <c r="E186" i="3"/>
  <c r="E185" i="3"/>
  <c r="G185" i="3" s="1"/>
  <c r="E184" i="3"/>
  <c r="G184" i="3" s="1"/>
  <c r="E183" i="3"/>
  <c r="G183" i="3" s="1"/>
  <c r="G182" i="3"/>
  <c r="E182" i="3"/>
  <c r="E181" i="3"/>
  <c r="G181" i="3" s="1"/>
  <c r="E180" i="3"/>
  <c r="G180" i="3" s="1"/>
  <c r="E179" i="3"/>
  <c r="G179" i="3" s="1"/>
  <c r="E178" i="3"/>
  <c r="G178" i="3" s="1"/>
  <c r="G177" i="3"/>
  <c r="E177" i="3"/>
  <c r="E176" i="3"/>
  <c r="G176" i="3" s="1"/>
  <c r="E175" i="3"/>
  <c r="G175" i="3" s="1"/>
  <c r="E174" i="3"/>
  <c r="G174" i="3" s="1"/>
  <c r="E173" i="3"/>
  <c r="G173" i="3" s="1"/>
  <c r="E172" i="3"/>
  <c r="G172" i="3" s="1"/>
  <c r="G171" i="3"/>
  <c r="E171" i="3"/>
  <c r="G170" i="3"/>
  <c r="E170" i="3"/>
  <c r="G169" i="3"/>
  <c r="E169" i="3"/>
  <c r="E168" i="3"/>
  <c r="G168" i="3" s="1"/>
  <c r="E167" i="3"/>
  <c r="G167" i="3" s="1"/>
  <c r="E166" i="3"/>
  <c r="G166" i="3" s="1"/>
  <c r="E165" i="3"/>
  <c r="G165" i="3" s="1"/>
  <c r="E164" i="3"/>
  <c r="G164" i="3" s="1"/>
  <c r="E163" i="3"/>
  <c r="G163" i="3" s="1"/>
  <c r="E162" i="3"/>
  <c r="G162" i="3" s="1"/>
  <c r="G161" i="3"/>
  <c r="E161" i="3"/>
  <c r="E160" i="3"/>
  <c r="G160" i="3" s="1"/>
  <c r="G159" i="3"/>
  <c r="E159" i="3"/>
  <c r="E158" i="3"/>
  <c r="G158" i="3" s="1"/>
  <c r="E157" i="3"/>
  <c r="G157" i="3" s="1"/>
  <c r="E156" i="3"/>
  <c r="G156" i="3" s="1"/>
  <c r="G155" i="3"/>
  <c r="E155" i="3"/>
  <c r="E154" i="3"/>
  <c r="G154" i="3" s="1"/>
  <c r="E153" i="3"/>
  <c r="G153" i="3" s="1"/>
  <c r="E152" i="3"/>
  <c r="G152" i="3" s="1"/>
  <c r="E151" i="3"/>
  <c r="G151" i="3" s="1"/>
  <c r="G150" i="3"/>
  <c r="E150" i="3"/>
  <c r="E149" i="3"/>
  <c r="G149" i="3" s="1"/>
  <c r="E148" i="3"/>
  <c r="G148" i="3" s="1"/>
  <c r="E147" i="3"/>
  <c r="G147" i="3" s="1"/>
  <c r="E146" i="3"/>
  <c r="G146" i="3" s="1"/>
  <c r="E145" i="3"/>
  <c r="G145" i="3" s="1"/>
  <c r="E144" i="3"/>
  <c r="G144" i="3" s="1"/>
  <c r="E143" i="3"/>
  <c r="G143" i="3" s="1"/>
  <c r="E142" i="3"/>
  <c r="G142" i="3" s="1"/>
  <c r="E141" i="3"/>
  <c r="G141" i="3" s="1"/>
  <c r="E140" i="3"/>
  <c r="G140" i="3" s="1"/>
  <c r="E139" i="3"/>
  <c r="G139" i="3" s="1"/>
  <c r="G138" i="3"/>
  <c r="E138" i="3"/>
  <c r="G137" i="3"/>
  <c r="E137" i="3"/>
  <c r="E136" i="3"/>
  <c r="G136" i="3" s="1"/>
  <c r="E135" i="3"/>
  <c r="G135" i="3" s="1"/>
  <c r="E134" i="3"/>
  <c r="G134" i="3" s="1"/>
  <c r="E133" i="3"/>
  <c r="G133" i="3" s="1"/>
  <c r="E132" i="3"/>
  <c r="G132" i="3" s="1"/>
  <c r="E131" i="3"/>
  <c r="G131" i="3" s="1"/>
  <c r="E130" i="3"/>
  <c r="G130" i="3" s="1"/>
  <c r="E129" i="3"/>
  <c r="G129" i="3" s="1"/>
  <c r="E128" i="3"/>
  <c r="G128" i="3" s="1"/>
  <c r="G127" i="3"/>
  <c r="E127" i="3"/>
  <c r="E126" i="3"/>
  <c r="G126" i="3" s="1"/>
  <c r="E125" i="3"/>
  <c r="G125" i="3" s="1"/>
  <c r="E124" i="3"/>
  <c r="G124" i="3" s="1"/>
  <c r="E123" i="3"/>
  <c r="G123" i="3" s="1"/>
  <c r="G122" i="3"/>
  <c r="E122" i="3"/>
  <c r="E121" i="3"/>
  <c r="G121" i="3" s="1"/>
  <c r="E120" i="3"/>
  <c r="G120" i="3" s="1"/>
  <c r="E119" i="3"/>
  <c r="G119" i="3" s="1"/>
  <c r="E118" i="3"/>
  <c r="G118" i="3" s="1"/>
  <c r="E117" i="3"/>
  <c r="G117" i="3" s="1"/>
  <c r="E116" i="3"/>
  <c r="G116" i="3" s="1"/>
  <c r="E115" i="3"/>
  <c r="G115" i="3" s="1"/>
  <c r="E114" i="3"/>
  <c r="G114" i="3" s="1"/>
  <c r="E113" i="3"/>
  <c r="G113" i="3" s="1"/>
  <c r="E112" i="3"/>
  <c r="G112" i="3" s="1"/>
  <c r="E111" i="3"/>
  <c r="G111" i="3" s="1"/>
  <c r="E110" i="3"/>
  <c r="G110" i="3" s="1"/>
  <c r="E109" i="3"/>
  <c r="G109" i="3" s="1"/>
  <c r="E108" i="3"/>
  <c r="G108" i="3" s="1"/>
  <c r="E107" i="3"/>
  <c r="G107" i="3" s="1"/>
  <c r="E106" i="3"/>
  <c r="G106" i="3" s="1"/>
  <c r="G105" i="3"/>
  <c r="E105" i="3"/>
  <c r="E104" i="3"/>
  <c r="G104" i="3" s="1"/>
  <c r="E103" i="3"/>
  <c r="G103" i="3" s="1"/>
  <c r="E102" i="3"/>
  <c r="G102" i="3" s="1"/>
  <c r="E101" i="3"/>
  <c r="G101" i="3" s="1"/>
  <c r="G100" i="3"/>
  <c r="E100" i="3"/>
  <c r="E99" i="3"/>
  <c r="G99" i="3" s="1"/>
  <c r="E98" i="3"/>
  <c r="G98" i="3" s="1"/>
  <c r="G97" i="3"/>
  <c r="E97" i="3"/>
  <c r="G96" i="3"/>
  <c r="E96" i="3"/>
  <c r="E95" i="3"/>
  <c r="G95" i="3" s="1"/>
  <c r="E94" i="3"/>
  <c r="G94" i="3" s="1"/>
  <c r="G93" i="3"/>
  <c r="E93" i="3"/>
  <c r="G92" i="3"/>
  <c r="E92" i="3"/>
  <c r="G91" i="3"/>
  <c r="E91" i="3"/>
  <c r="E90" i="3"/>
  <c r="G90" i="3" s="1"/>
  <c r="E89" i="3"/>
  <c r="G89" i="3" s="1"/>
  <c r="E88" i="3"/>
  <c r="G88" i="3" s="1"/>
  <c r="E87" i="3"/>
  <c r="G87" i="3" s="1"/>
  <c r="E86" i="3"/>
  <c r="G86" i="3" s="1"/>
  <c r="G85" i="3"/>
  <c r="E85" i="3"/>
  <c r="G84" i="3"/>
  <c r="E84" i="3"/>
  <c r="G83" i="3"/>
  <c r="E83" i="3"/>
  <c r="E82" i="3"/>
  <c r="G82" i="3" s="1"/>
  <c r="G81" i="3"/>
  <c r="E81" i="3"/>
  <c r="E80" i="3"/>
  <c r="G80" i="3" s="1"/>
  <c r="E79" i="3"/>
  <c r="G79" i="3" s="1"/>
  <c r="E78" i="3"/>
  <c r="G78" i="3" s="1"/>
  <c r="E77" i="3"/>
  <c r="G77" i="3" s="1"/>
  <c r="G76" i="3"/>
  <c r="E76" i="3"/>
  <c r="E75" i="3"/>
  <c r="G75" i="3" s="1"/>
  <c r="E74" i="3"/>
  <c r="G74" i="3" s="1"/>
  <c r="E73" i="3"/>
  <c r="G73" i="3" s="1"/>
  <c r="E72" i="3"/>
  <c r="G72" i="3" s="1"/>
  <c r="E71" i="3"/>
  <c r="G71" i="3" s="1"/>
  <c r="E70" i="3"/>
  <c r="G70" i="3" s="1"/>
  <c r="E69" i="3"/>
  <c r="G69" i="3" s="1"/>
  <c r="E68" i="3"/>
  <c r="G68" i="3" s="1"/>
  <c r="E67" i="3"/>
  <c r="G67" i="3" s="1"/>
  <c r="E66" i="3"/>
  <c r="G66" i="3" s="1"/>
  <c r="G65" i="3"/>
  <c r="E65" i="3"/>
  <c r="G64" i="3"/>
  <c r="E64" i="3"/>
  <c r="E63" i="3"/>
  <c r="G63" i="3" s="1"/>
  <c r="E62" i="3"/>
  <c r="G62" i="3" s="1"/>
  <c r="E61" i="3"/>
  <c r="G61" i="3" s="1"/>
  <c r="G60" i="3"/>
  <c r="E60" i="3"/>
  <c r="G59" i="3"/>
  <c r="E59" i="3"/>
  <c r="E58" i="3"/>
  <c r="G58" i="3" s="1"/>
  <c r="E57" i="3"/>
  <c r="G57" i="3" s="1"/>
  <c r="G56" i="3"/>
  <c r="E56" i="3"/>
  <c r="E55" i="3"/>
  <c r="G55" i="3" s="1"/>
  <c r="E54" i="3"/>
  <c r="G54" i="3" s="1"/>
  <c r="G53" i="3"/>
  <c r="E53" i="3"/>
  <c r="E52" i="3"/>
  <c r="G52" i="3" s="1"/>
  <c r="E51" i="3"/>
  <c r="G51" i="3" s="1"/>
  <c r="E50" i="3"/>
  <c r="G50" i="3" s="1"/>
  <c r="G49" i="3"/>
  <c r="E49" i="3"/>
  <c r="G48" i="3"/>
  <c r="E48" i="3"/>
  <c r="E47" i="3"/>
  <c r="G47" i="3" s="1"/>
  <c r="E46" i="3"/>
  <c r="G46" i="3" s="1"/>
  <c r="G45" i="3"/>
  <c r="E45" i="3"/>
  <c r="G44" i="3"/>
  <c r="E44" i="3"/>
  <c r="E43" i="3"/>
  <c r="G43" i="3" s="1"/>
  <c r="E42" i="3"/>
  <c r="G42" i="3" s="1"/>
  <c r="E41" i="3"/>
  <c r="G41" i="3" s="1"/>
  <c r="G40" i="3"/>
  <c r="E40" i="3"/>
  <c r="E39" i="3"/>
  <c r="G39" i="3" s="1"/>
  <c r="E38" i="3"/>
  <c r="G38" i="3" s="1"/>
  <c r="G37" i="3"/>
  <c r="E37" i="3"/>
  <c r="E36" i="3"/>
  <c r="G36" i="3" s="1"/>
  <c r="G35" i="3"/>
  <c r="E35" i="3"/>
  <c r="E34" i="3"/>
  <c r="G34" i="3" s="1"/>
  <c r="E33" i="3"/>
  <c r="G33" i="3" s="1"/>
  <c r="E32" i="3"/>
  <c r="G32" i="3" s="1"/>
  <c r="E31" i="3"/>
  <c r="G31" i="3" s="1"/>
  <c r="E30" i="3"/>
  <c r="G30" i="3" s="1"/>
  <c r="E29" i="3"/>
  <c r="G29" i="3" s="1"/>
  <c r="E28" i="3"/>
  <c r="G28" i="3" s="1"/>
  <c r="E27" i="3"/>
  <c r="G27" i="3" s="1"/>
  <c r="E26" i="3"/>
  <c r="G26" i="3" s="1"/>
  <c r="G25" i="3"/>
  <c r="E25" i="3"/>
  <c r="G24" i="3"/>
  <c r="E24" i="3"/>
  <c r="G23" i="3"/>
  <c r="E23" i="3"/>
  <c r="E22" i="3"/>
  <c r="G22" i="3" s="1"/>
  <c r="G21" i="3"/>
  <c r="E21" i="3"/>
  <c r="E20" i="3"/>
  <c r="G20" i="3" s="1"/>
  <c r="E19" i="3"/>
  <c r="G19" i="3" s="1"/>
  <c r="E18" i="3"/>
  <c r="G18" i="3" s="1"/>
  <c r="E17" i="3"/>
  <c r="G17" i="3" s="1"/>
  <c r="G16" i="3"/>
  <c r="E16" i="3"/>
  <c r="E15" i="3"/>
  <c r="G15" i="3" s="1"/>
  <c r="E14" i="3"/>
  <c r="G14" i="3" s="1"/>
  <c r="G13" i="3"/>
  <c r="E13" i="3"/>
  <c r="E12" i="3"/>
  <c r="G12" i="3" s="1"/>
  <c r="E11" i="3"/>
  <c r="G11" i="3" s="1"/>
  <c r="E10" i="3"/>
  <c r="G10" i="3" s="1"/>
  <c r="G9" i="3"/>
  <c r="E9" i="3"/>
  <c r="G8" i="3"/>
  <c r="E8" i="3"/>
  <c r="E7" i="3"/>
  <c r="G7" i="3" s="1"/>
  <c r="E6" i="3"/>
  <c r="G6" i="3" s="1"/>
  <c r="M297" i="1"/>
  <c r="K297" i="1"/>
  <c r="I297" i="1"/>
  <c r="G297" i="1"/>
  <c r="E297" i="1"/>
  <c r="C297" i="1"/>
  <c r="O295" i="1"/>
  <c r="P295" i="1" s="1"/>
  <c r="Q295" i="1" s="1"/>
  <c r="R295" i="1" s="1"/>
  <c r="D295" i="1"/>
  <c r="F295" i="1" s="1"/>
  <c r="H295" i="1" s="1"/>
  <c r="J295" i="1" s="1"/>
  <c r="L295" i="1" s="1"/>
  <c r="N295" i="1" s="1"/>
  <c r="O294" i="1"/>
  <c r="P294" i="1" s="1"/>
  <c r="Q294" i="1" s="1"/>
  <c r="R294" i="1" s="1"/>
  <c r="D294" i="1"/>
  <c r="F294" i="1" s="1"/>
  <c r="H294" i="1" s="1"/>
  <c r="J294" i="1" s="1"/>
  <c r="L294" i="1" s="1"/>
  <c r="N294" i="1" s="1"/>
  <c r="O293" i="1"/>
  <c r="P293" i="1" s="1"/>
  <c r="Q293" i="1" s="1"/>
  <c r="R293" i="1" s="1"/>
  <c r="F293" i="1"/>
  <c r="H293" i="1" s="1"/>
  <c r="J293" i="1" s="1"/>
  <c r="L293" i="1" s="1"/>
  <c r="N293" i="1" s="1"/>
  <c r="D293" i="1"/>
  <c r="P292" i="1"/>
  <c r="Q292" i="1" s="1"/>
  <c r="R292" i="1" s="1"/>
  <c r="O292" i="1"/>
  <c r="D292" i="1"/>
  <c r="F292" i="1" s="1"/>
  <c r="H292" i="1" s="1"/>
  <c r="J292" i="1" s="1"/>
  <c r="L292" i="1" s="1"/>
  <c r="N292" i="1" s="1"/>
  <c r="P291" i="1"/>
  <c r="Q291" i="1" s="1"/>
  <c r="R291" i="1" s="1"/>
  <c r="O291" i="1"/>
  <c r="J291" i="1"/>
  <c r="L291" i="1" s="1"/>
  <c r="N291" i="1" s="1"/>
  <c r="F291" i="1"/>
  <c r="H291" i="1" s="1"/>
  <c r="D291" i="1"/>
  <c r="O290" i="1"/>
  <c r="P290" i="1" s="1"/>
  <c r="Q290" i="1" s="1"/>
  <c r="R290" i="1" s="1"/>
  <c r="F290" i="1"/>
  <c r="H290" i="1" s="1"/>
  <c r="J290" i="1" s="1"/>
  <c r="L290" i="1" s="1"/>
  <c r="N290" i="1" s="1"/>
  <c r="D290" i="1"/>
  <c r="O289" i="1"/>
  <c r="P289" i="1" s="1"/>
  <c r="Q289" i="1" s="1"/>
  <c r="R289" i="1" s="1"/>
  <c r="D289" i="1"/>
  <c r="F289" i="1" s="1"/>
  <c r="H289" i="1" s="1"/>
  <c r="J289" i="1" s="1"/>
  <c r="L289" i="1" s="1"/>
  <c r="N289" i="1" s="1"/>
  <c r="P288" i="1"/>
  <c r="Q288" i="1" s="1"/>
  <c r="R288" i="1" s="1"/>
  <c r="O288" i="1"/>
  <c r="D288" i="1"/>
  <c r="F288" i="1" s="1"/>
  <c r="H288" i="1" s="1"/>
  <c r="J288" i="1" s="1"/>
  <c r="L288" i="1" s="1"/>
  <c r="N288" i="1" s="1"/>
  <c r="O287" i="1"/>
  <c r="P287" i="1" s="1"/>
  <c r="Q287" i="1" s="1"/>
  <c r="R287" i="1" s="1"/>
  <c r="D287" i="1"/>
  <c r="F287" i="1" s="1"/>
  <c r="H287" i="1" s="1"/>
  <c r="J287" i="1" s="1"/>
  <c r="L287" i="1" s="1"/>
  <c r="N287" i="1" s="1"/>
  <c r="P286" i="1"/>
  <c r="Q286" i="1" s="1"/>
  <c r="R286" i="1" s="1"/>
  <c r="O286" i="1"/>
  <c r="D286" i="1"/>
  <c r="F286" i="1" s="1"/>
  <c r="H286" i="1" s="1"/>
  <c r="J286" i="1" s="1"/>
  <c r="L286" i="1" s="1"/>
  <c r="N286" i="1" s="1"/>
  <c r="Q285" i="1"/>
  <c r="R285" i="1" s="1"/>
  <c r="P285" i="1"/>
  <c r="O285" i="1"/>
  <c r="D285" i="1"/>
  <c r="F285" i="1" s="1"/>
  <c r="H285" i="1" s="1"/>
  <c r="J285" i="1" s="1"/>
  <c r="L285" i="1" s="1"/>
  <c r="N285" i="1" s="1"/>
  <c r="P284" i="1"/>
  <c r="Q284" i="1" s="1"/>
  <c r="R284" i="1" s="1"/>
  <c r="O284" i="1"/>
  <c r="D284" i="1"/>
  <c r="F284" i="1" s="1"/>
  <c r="H284" i="1" s="1"/>
  <c r="J284" i="1" s="1"/>
  <c r="L284" i="1" s="1"/>
  <c r="N284" i="1" s="1"/>
  <c r="R283" i="1"/>
  <c r="P283" i="1"/>
  <c r="Q283" i="1" s="1"/>
  <c r="O283" i="1"/>
  <c r="J283" i="1"/>
  <c r="L283" i="1" s="1"/>
  <c r="N283" i="1" s="1"/>
  <c r="D283" i="1"/>
  <c r="F283" i="1" s="1"/>
  <c r="H283" i="1" s="1"/>
  <c r="P282" i="1"/>
  <c r="Q282" i="1" s="1"/>
  <c r="R282" i="1" s="1"/>
  <c r="O282" i="1"/>
  <c r="J282" i="1"/>
  <c r="L282" i="1" s="1"/>
  <c r="N282" i="1" s="1"/>
  <c r="D282" i="1"/>
  <c r="F282" i="1" s="1"/>
  <c r="H282" i="1" s="1"/>
  <c r="O281" i="1"/>
  <c r="P281" i="1" s="1"/>
  <c r="Q281" i="1" s="1"/>
  <c r="R281" i="1" s="1"/>
  <c r="D281" i="1"/>
  <c r="F281" i="1" s="1"/>
  <c r="H281" i="1" s="1"/>
  <c r="J281" i="1" s="1"/>
  <c r="L281" i="1" s="1"/>
  <c r="N281" i="1" s="1"/>
  <c r="O280" i="1"/>
  <c r="P280" i="1" s="1"/>
  <c r="Q280" i="1" s="1"/>
  <c r="R280" i="1" s="1"/>
  <c r="H280" i="1"/>
  <c r="J280" i="1" s="1"/>
  <c r="L280" i="1" s="1"/>
  <c r="N280" i="1" s="1"/>
  <c r="F280" i="1"/>
  <c r="D280" i="1"/>
  <c r="P279" i="1"/>
  <c r="Q279" i="1" s="1"/>
  <c r="R279" i="1" s="1"/>
  <c r="O279" i="1"/>
  <c r="J279" i="1"/>
  <c r="L279" i="1" s="1"/>
  <c r="N279" i="1" s="1"/>
  <c r="H279" i="1"/>
  <c r="F279" i="1"/>
  <c r="D279" i="1"/>
  <c r="O278" i="1"/>
  <c r="P278" i="1" s="1"/>
  <c r="Q278" i="1" s="1"/>
  <c r="R278" i="1" s="1"/>
  <c r="D278" i="1"/>
  <c r="O277" i="1"/>
  <c r="P277" i="1" s="1"/>
  <c r="Q277" i="1" s="1"/>
  <c r="R277" i="1" s="1"/>
  <c r="F277" i="1"/>
  <c r="H277" i="1" s="1"/>
  <c r="J277" i="1" s="1"/>
  <c r="L277" i="1" s="1"/>
  <c r="N277" i="1" s="1"/>
  <c r="D277" i="1"/>
  <c r="Q276" i="1"/>
  <c r="R276" i="1" s="1"/>
  <c r="O276" i="1"/>
  <c r="P276" i="1" s="1"/>
  <c r="D276" i="1"/>
  <c r="F276" i="1" s="1"/>
  <c r="H276" i="1" s="1"/>
  <c r="J276" i="1" s="1"/>
  <c r="L276" i="1" s="1"/>
  <c r="N276" i="1" s="1"/>
  <c r="O275" i="1"/>
  <c r="P275" i="1" s="1"/>
  <c r="Q275" i="1" s="1"/>
  <c r="R275" i="1" s="1"/>
  <c r="F275" i="1"/>
  <c r="H275" i="1" s="1"/>
  <c r="J275" i="1" s="1"/>
  <c r="L275" i="1" s="1"/>
  <c r="N275" i="1" s="1"/>
  <c r="D275" i="1"/>
  <c r="P274" i="1"/>
  <c r="Q274" i="1" s="1"/>
  <c r="R274" i="1" s="1"/>
  <c r="O274" i="1"/>
  <c r="J274" i="1"/>
  <c r="L274" i="1" s="1"/>
  <c r="N274" i="1" s="1"/>
  <c r="F274" i="1"/>
  <c r="H274" i="1" s="1"/>
  <c r="D274" i="1"/>
  <c r="P273" i="1"/>
  <c r="Q273" i="1" s="1"/>
  <c r="R273" i="1" s="1"/>
  <c r="O273" i="1"/>
  <c r="D273" i="1"/>
  <c r="F273" i="1" s="1"/>
  <c r="H273" i="1" s="1"/>
  <c r="J273" i="1" s="1"/>
  <c r="L273" i="1" s="1"/>
  <c r="N273" i="1" s="1"/>
  <c r="O272" i="1"/>
  <c r="P272" i="1" s="1"/>
  <c r="Q272" i="1" s="1"/>
  <c r="R272" i="1" s="1"/>
  <c r="J272" i="1"/>
  <c r="L272" i="1" s="1"/>
  <c r="N272" i="1" s="1"/>
  <c r="D272" i="1"/>
  <c r="F272" i="1" s="1"/>
  <c r="H272" i="1" s="1"/>
  <c r="P271" i="1"/>
  <c r="Q271" i="1" s="1"/>
  <c r="R271" i="1" s="1"/>
  <c r="O271" i="1"/>
  <c r="L271" i="1"/>
  <c r="N271" i="1" s="1"/>
  <c r="F271" i="1"/>
  <c r="H271" i="1" s="1"/>
  <c r="J271" i="1" s="1"/>
  <c r="D271" i="1"/>
  <c r="O270" i="1"/>
  <c r="P270" i="1" s="1"/>
  <c r="Q270" i="1" s="1"/>
  <c r="R270" i="1" s="1"/>
  <c r="L270" i="1"/>
  <c r="N270" i="1" s="1"/>
  <c r="J270" i="1"/>
  <c r="F270" i="1"/>
  <c r="H270" i="1" s="1"/>
  <c r="D270" i="1"/>
  <c r="O269" i="1"/>
  <c r="P269" i="1" s="1"/>
  <c r="Q269" i="1" s="1"/>
  <c r="R269" i="1" s="1"/>
  <c r="D269" i="1"/>
  <c r="F269" i="1" s="1"/>
  <c r="H269" i="1" s="1"/>
  <c r="J269" i="1" s="1"/>
  <c r="L269" i="1" s="1"/>
  <c r="N269" i="1" s="1"/>
  <c r="P268" i="1"/>
  <c r="Q268" i="1" s="1"/>
  <c r="R268" i="1" s="1"/>
  <c r="O268" i="1"/>
  <c r="D268" i="1"/>
  <c r="F268" i="1" s="1"/>
  <c r="H268" i="1" s="1"/>
  <c r="J268" i="1" s="1"/>
  <c r="L268" i="1" s="1"/>
  <c r="N268" i="1" s="1"/>
  <c r="P267" i="1"/>
  <c r="Q267" i="1" s="1"/>
  <c r="R267" i="1" s="1"/>
  <c r="O267" i="1"/>
  <c r="J267" i="1"/>
  <c r="L267" i="1" s="1"/>
  <c r="N267" i="1" s="1"/>
  <c r="H267" i="1"/>
  <c r="F267" i="1"/>
  <c r="D267" i="1"/>
  <c r="P266" i="1"/>
  <c r="Q266" i="1" s="1"/>
  <c r="R266" i="1" s="1"/>
  <c r="O266" i="1"/>
  <c r="F266" i="1"/>
  <c r="H266" i="1" s="1"/>
  <c r="J266" i="1" s="1"/>
  <c r="L266" i="1" s="1"/>
  <c r="N266" i="1" s="1"/>
  <c r="D266" i="1"/>
  <c r="R265" i="1"/>
  <c r="Q265" i="1"/>
  <c r="O265" i="1"/>
  <c r="P265" i="1" s="1"/>
  <c r="D265" i="1"/>
  <c r="F265" i="1" s="1"/>
  <c r="H265" i="1" s="1"/>
  <c r="J265" i="1" s="1"/>
  <c r="L265" i="1" s="1"/>
  <c r="N265" i="1" s="1"/>
  <c r="R264" i="1"/>
  <c r="P264" i="1"/>
  <c r="Q264" i="1" s="1"/>
  <c r="O264" i="1"/>
  <c r="D264" i="1"/>
  <c r="F264" i="1" s="1"/>
  <c r="H264" i="1" s="1"/>
  <c r="J264" i="1" s="1"/>
  <c r="L264" i="1" s="1"/>
  <c r="N264" i="1" s="1"/>
  <c r="R263" i="1"/>
  <c r="P263" i="1"/>
  <c r="Q263" i="1" s="1"/>
  <c r="O263" i="1"/>
  <c r="D263" i="1"/>
  <c r="F263" i="1" s="1"/>
  <c r="H263" i="1" s="1"/>
  <c r="J263" i="1" s="1"/>
  <c r="L263" i="1" s="1"/>
  <c r="N263" i="1" s="1"/>
  <c r="O262" i="1"/>
  <c r="P262" i="1" s="1"/>
  <c r="Q262" i="1" s="1"/>
  <c r="R262" i="1" s="1"/>
  <c r="D262" i="1"/>
  <c r="F262" i="1" s="1"/>
  <c r="H262" i="1" s="1"/>
  <c r="J262" i="1" s="1"/>
  <c r="L262" i="1" s="1"/>
  <c r="N262" i="1" s="1"/>
  <c r="O261" i="1"/>
  <c r="P261" i="1" s="1"/>
  <c r="Q261" i="1" s="1"/>
  <c r="R261" i="1" s="1"/>
  <c r="F261" i="1"/>
  <c r="H261" i="1" s="1"/>
  <c r="J261" i="1" s="1"/>
  <c r="L261" i="1" s="1"/>
  <c r="N261" i="1" s="1"/>
  <c r="D261" i="1"/>
  <c r="P260" i="1"/>
  <c r="Q260" i="1" s="1"/>
  <c r="R260" i="1" s="1"/>
  <c r="O260" i="1"/>
  <c r="H260" i="1"/>
  <c r="J260" i="1" s="1"/>
  <c r="L260" i="1" s="1"/>
  <c r="N260" i="1" s="1"/>
  <c r="D260" i="1"/>
  <c r="F260" i="1" s="1"/>
  <c r="P259" i="1"/>
  <c r="Q259" i="1" s="1"/>
  <c r="R259" i="1" s="1"/>
  <c r="O259" i="1"/>
  <c r="J259" i="1"/>
  <c r="L259" i="1" s="1"/>
  <c r="N259" i="1" s="1"/>
  <c r="F259" i="1"/>
  <c r="H259" i="1" s="1"/>
  <c r="D259" i="1"/>
  <c r="O258" i="1"/>
  <c r="P258" i="1" s="1"/>
  <c r="Q258" i="1" s="1"/>
  <c r="R258" i="1" s="1"/>
  <c r="D258" i="1"/>
  <c r="F258" i="1" s="1"/>
  <c r="H258" i="1" s="1"/>
  <c r="J258" i="1" s="1"/>
  <c r="L258" i="1" s="1"/>
  <c r="N258" i="1" s="1"/>
  <c r="O257" i="1"/>
  <c r="P257" i="1" s="1"/>
  <c r="Q257" i="1" s="1"/>
  <c r="R257" i="1" s="1"/>
  <c r="F257" i="1"/>
  <c r="H257" i="1" s="1"/>
  <c r="J257" i="1" s="1"/>
  <c r="L257" i="1" s="1"/>
  <c r="N257" i="1" s="1"/>
  <c r="D257" i="1"/>
  <c r="R256" i="1"/>
  <c r="Q256" i="1"/>
  <c r="P256" i="1"/>
  <c r="O256" i="1"/>
  <c r="F256" i="1"/>
  <c r="H256" i="1" s="1"/>
  <c r="J256" i="1" s="1"/>
  <c r="L256" i="1" s="1"/>
  <c r="N256" i="1" s="1"/>
  <c r="D256" i="1"/>
  <c r="R255" i="1"/>
  <c r="O255" i="1"/>
  <c r="P255" i="1" s="1"/>
  <c r="Q255" i="1" s="1"/>
  <c r="F255" i="1"/>
  <c r="H255" i="1" s="1"/>
  <c r="J255" i="1" s="1"/>
  <c r="L255" i="1" s="1"/>
  <c r="N255" i="1" s="1"/>
  <c r="D255" i="1"/>
  <c r="P254" i="1"/>
  <c r="Q254" i="1" s="1"/>
  <c r="R254" i="1" s="1"/>
  <c r="O254" i="1"/>
  <c r="F254" i="1"/>
  <c r="H254" i="1" s="1"/>
  <c r="J254" i="1" s="1"/>
  <c r="L254" i="1" s="1"/>
  <c r="N254" i="1" s="1"/>
  <c r="D254" i="1"/>
  <c r="O253" i="1"/>
  <c r="P253" i="1" s="1"/>
  <c r="Q253" i="1" s="1"/>
  <c r="R253" i="1" s="1"/>
  <c r="F253" i="1"/>
  <c r="H253" i="1" s="1"/>
  <c r="J253" i="1" s="1"/>
  <c r="L253" i="1" s="1"/>
  <c r="N253" i="1" s="1"/>
  <c r="D253" i="1"/>
  <c r="O252" i="1"/>
  <c r="P252" i="1" s="1"/>
  <c r="Q252" i="1" s="1"/>
  <c r="R252" i="1" s="1"/>
  <c r="J252" i="1"/>
  <c r="L252" i="1" s="1"/>
  <c r="N252" i="1" s="1"/>
  <c r="F252" i="1"/>
  <c r="H252" i="1" s="1"/>
  <c r="D252" i="1"/>
  <c r="R251" i="1"/>
  <c r="O251" i="1"/>
  <c r="P251" i="1" s="1"/>
  <c r="Q251" i="1" s="1"/>
  <c r="F251" i="1"/>
  <c r="H251" i="1" s="1"/>
  <c r="J251" i="1" s="1"/>
  <c r="L251" i="1" s="1"/>
  <c r="N251" i="1" s="1"/>
  <c r="D251" i="1"/>
  <c r="P250" i="1"/>
  <c r="Q250" i="1" s="1"/>
  <c r="R250" i="1" s="1"/>
  <c r="O250" i="1"/>
  <c r="J250" i="1"/>
  <c r="L250" i="1" s="1"/>
  <c r="N250" i="1" s="1"/>
  <c r="F250" i="1"/>
  <c r="H250" i="1" s="1"/>
  <c r="D250" i="1"/>
  <c r="P249" i="1"/>
  <c r="Q249" i="1" s="1"/>
  <c r="R249" i="1" s="1"/>
  <c r="O249" i="1"/>
  <c r="F249" i="1"/>
  <c r="H249" i="1" s="1"/>
  <c r="J249" i="1" s="1"/>
  <c r="L249" i="1" s="1"/>
  <c r="N249" i="1" s="1"/>
  <c r="D249" i="1"/>
  <c r="Q248" i="1"/>
  <c r="R248" i="1" s="1"/>
  <c r="P248" i="1"/>
  <c r="O248" i="1"/>
  <c r="D248" i="1"/>
  <c r="F248" i="1" s="1"/>
  <c r="H248" i="1" s="1"/>
  <c r="J248" i="1" s="1"/>
  <c r="L248" i="1" s="1"/>
  <c r="N248" i="1" s="1"/>
  <c r="P247" i="1"/>
  <c r="Q247" i="1" s="1"/>
  <c r="R247" i="1" s="1"/>
  <c r="O247" i="1"/>
  <c r="H247" i="1"/>
  <c r="J247" i="1" s="1"/>
  <c r="L247" i="1" s="1"/>
  <c r="N247" i="1" s="1"/>
  <c r="F247" i="1"/>
  <c r="D247" i="1"/>
  <c r="O246" i="1"/>
  <c r="P246" i="1" s="1"/>
  <c r="Q246" i="1" s="1"/>
  <c r="R246" i="1" s="1"/>
  <c r="F246" i="1"/>
  <c r="H246" i="1" s="1"/>
  <c r="J246" i="1" s="1"/>
  <c r="L246" i="1" s="1"/>
  <c r="N246" i="1" s="1"/>
  <c r="D246" i="1"/>
  <c r="R245" i="1"/>
  <c r="Q245" i="1"/>
  <c r="O245" i="1"/>
  <c r="P245" i="1" s="1"/>
  <c r="D245" i="1"/>
  <c r="F245" i="1" s="1"/>
  <c r="H245" i="1" s="1"/>
  <c r="J245" i="1" s="1"/>
  <c r="L245" i="1" s="1"/>
  <c r="N245" i="1" s="1"/>
  <c r="P244" i="1"/>
  <c r="Q244" i="1" s="1"/>
  <c r="R244" i="1" s="1"/>
  <c r="O244" i="1"/>
  <c r="J244" i="1"/>
  <c r="L244" i="1" s="1"/>
  <c r="N244" i="1" s="1"/>
  <c r="D244" i="1"/>
  <c r="F244" i="1" s="1"/>
  <c r="H244" i="1" s="1"/>
  <c r="P243" i="1"/>
  <c r="Q243" i="1" s="1"/>
  <c r="R243" i="1" s="1"/>
  <c r="O243" i="1"/>
  <c r="F243" i="1"/>
  <c r="H243" i="1" s="1"/>
  <c r="J243" i="1" s="1"/>
  <c r="L243" i="1" s="1"/>
  <c r="N243" i="1" s="1"/>
  <c r="D243" i="1"/>
  <c r="R242" i="1"/>
  <c r="O242" i="1"/>
  <c r="P242" i="1" s="1"/>
  <c r="Q242" i="1" s="1"/>
  <c r="D242" i="1"/>
  <c r="F242" i="1" s="1"/>
  <c r="H242" i="1" s="1"/>
  <c r="J242" i="1" s="1"/>
  <c r="L242" i="1" s="1"/>
  <c r="N242" i="1" s="1"/>
  <c r="P241" i="1"/>
  <c r="Q241" i="1" s="1"/>
  <c r="R241" i="1" s="1"/>
  <c r="O241" i="1"/>
  <c r="D241" i="1"/>
  <c r="F241" i="1" s="1"/>
  <c r="H241" i="1" s="1"/>
  <c r="J241" i="1" s="1"/>
  <c r="L241" i="1" s="1"/>
  <c r="N241" i="1" s="1"/>
  <c r="O240" i="1"/>
  <c r="P240" i="1" s="1"/>
  <c r="Q240" i="1" s="1"/>
  <c r="R240" i="1" s="1"/>
  <c r="D240" i="1"/>
  <c r="F240" i="1" s="1"/>
  <c r="H240" i="1" s="1"/>
  <c r="J240" i="1" s="1"/>
  <c r="L240" i="1" s="1"/>
  <c r="N240" i="1" s="1"/>
  <c r="O239" i="1"/>
  <c r="P239" i="1" s="1"/>
  <c r="Q239" i="1" s="1"/>
  <c r="R239" i="1" s="1"/>
  <c r="D239" i="1"/>
  <c r="F239" i="1" s="1"/>
  <c r="H239" i="1" s="1"/>
  <c r="J239" i="1" s="1"/>
  <c r="L239" i="1" s="1"/>
  <c r="N239" i="1" s="1"/>
  <c r="O238" i="1"/>
  <c r="P238" i="1" s="1"/>
  <c r="Q238" i="1" s="1"/>
  <c r="R238" i="1" s="1"/>
  <c r="D238" i="1"/>
  <c r="F238" i="1" s="1"/>
  <c r="H238" i="1" s="1"/>
  <c r="J238" i="1" s="1"/>
  <c r="L238" i="1" s="1"/>
  <c r="N238" i="1" s="1"/>
  <c r="P237" i="1"/>
  <c r="Q237" i="1" s="1"/>
  <c r="R237" i="1" s="1"/>
  <c r="O237" i="1"/>
  <c r="D237" i="1"/>
  <c r="F237" i="1" s="1"/>
  <c r="H237" i="1" s="1"/>
  <c r="J237" i="1" s="1"/>
  <c r="L237" i="1" s="1"/>
  <c r="N237" i="1" s="1"/>
  <c r="O236" i="1"/>
  <c r="P236" i="1" s="1"/>
  <c r="Q236" i="1" s="1"/>
  <c r="R236" i="1" s="1"/>
  <c r="H236" i="1"/>
  <c r="J236" i="1" s="1"/>
  <c r="L236" i="1" s="1"/>
  <c r="N236" i="1" s="1"/>
  <c r="D236" i="1"/>
  <c r="F236" i="1" s="1"/>
  <c r="Q235" i="1"/>
  <c r="R235" i="1" s="1"/>
  <c r="P235" i="1"/>
  <c r="O235" i="1"/>
  <c r="D235" i="1"/>
  <c r="F235" i="1" s="1"/>
  <c r="H235" i="1" s="1"/>
  <c r="J235" i="1" s="1"/>
  <c r="L235" i="1" s="1"/>
  <c r="N235" i="1" s="1"/>
  <c r="R234" i="1"/>
  <c r="P234" i="1"/>
  <c r="Q234" i="1" s="1"/>
  <c r="O234" i="1"/>
  <c r="D234" i="1"/>
  <c r="F234" i="1" s="1"/>
  <c r="H234" i="1" s="1"/>
  <c r="J234" i="1" s="1"/>
  <c r="L234" i="1" s="1"/>
  <c r="N234" i="1" s="1"/>
  <c r="O233" i="1"/>
  <c r="P233" i="1" s="1"/>
  <c r="Q233" i="1" s="1"/>
  <c r="R233" i="1" s="1"/>
  <c r="D233" i="1"/>
  <c r="F233" i="1" s="1"/>
  <c r="H233" i="1" s="1"/>
  <c r="J233" i="1" s="1"/>
  <c r="L233" i="1" s="1"/>
  <c r="N233" i="1" s="1"/>
  <c r="R232" i="1"/>
  <c r="Q232" i="1"/>
  <c r="O232" i="1"/>
  <c r="P232" i="1" s="1"/>
  <c r="D232" i="1"/>
  <c r="F232" i="1" s="1"/>
  <c r="H232" i="1" s="1"/>
  <c r="J232" i="1" s="1"/>
  <c r="L232" i="1" s="1"/>
  <c r="N232" i="1" s="1"/>
  <c r="O231" i="1"/>
  <c r="P231" i="1" s="1"/>
  <c r="Q231" i="1" s="1"/>
  <c r="R231" i="1" s="1"/>
  <c r="F231" i="1"/>
  <c r="H231" i="1" s="1"/>
  <c r="J231" i="1" s="1"/>
  <c r="L231" i="1" s="1"/>
  <c r="N231" i="1" s="1"/>
  <c r="D231" i="1"/>
  <c r="O230" i="1"/>
  <c r="P230" i="1" s="1"/>
  <c r="Q230" i="1" s="1"/>
  <c r="R230" i="1" s="1"/>
  <c r="F230" i="1"/>
  <c r="H230" i="1" s="1"/>
  <c r="J230" i="1" s="1"/>
  <c r="L230" i="1" s="1"/>
  <c r="N230" i="1" s="1"/>
  <c r="D230" i="1"/>
  <c r="P229" i="1"/>
  <c r="Q229" i="1" s="1"/>
  <c r="R229" i="1" s="1"/>
  <c r="O229" i="1"/>
  <c r="F229" i="1"/>
  <c r="H229" i="1" s="1"/>
  <c r="J229" i="1" s="1"/>
  <c r="L229" i="1" s="1"/>
  <c r="N229" i="1" s="1"/>
  <c r="D229" i="1"/>
  <c r="P228" i="1"/>
  <c r="Q228" i="1" s="1"/>
  <c r="R228" i="1" s="1"/>
  <c r="O228" i="1"/>
  <c r="D228" i="1"/>
  <c r="F228" i="1" s="1"/>
  <c r="H228" i="1" s="1"/>
  <c r="J228" i="1" s="1"/>
  <c r="L228" i="1" s="1"/>
  <c r="N228" i="1" s="1"/>
  <c r="O227" i="1"/>
  <c r="P227" i="1" s="1"/>
  <c r="Q227" i="1" s="1"/>
  <c r="R227" i="1" s="1"/>
  <c r="L227" i="1"/>
  <c r="N227" i="1" s="1"/>
  <c r="J227" i="1"/>
  <c r="D227" i="1"/>
  <c r="F227" i="1" s="1"/>
  <c r="H227" i="1" s="1"/>
  <c r="P226" i="1"/>
  <c r="Q226" i="1" s="1"/>
  <c r="R226" i="1" s="1"/>
  <c r="O226" i="1"/>
  <c r="J226" i="1"/>
  <c r="L226" i="1" s="1"/>
  <c r="N226" i="1" s="1"/>
  <c r="D226" i="1"/>
  <c r="F226" i="1" s="1"/>
  <c r="H226" i="1" s="1"/>
  <c r="O225" i="1"/>
  <c r="P225" i="1" s="1"/>
  <c r="Q225" i="1" s="1"/>
  <c r="R225" i="1" s="1"/>
  <c r="D225" i="1"/>
  <c r="F225" i="1" s="1"/>
  <c r="H225" i="1" s="1"/>
  <c r="J225" i="1" s="1"/>
  <c r="L225" i="1" s="1"/>
  <c r="N225" i="1" s="1"/>
  <c r="O224" i="1"/>
  <c r="P224" i="1" s="1"/>
  <c r="Q224" i="1" s="1"/>
  <c r="R224" i="1" s="1"/>
  <c r="D224" i="1"/>
  <c r="F224" i="1" s="1"/>
  <c r="H224" i="1" s="1"/>
  <c r="J224" i="1" s="1"/>
  <c r="L224" i="1" s="1"/>
  <c r="N224" i="1" s="1"/>
  <c r="P223" i="1"/>
  <c r="Q223" i="1" s="1"/>
  <c r="R223" i="1" s="1"/>
  <c r="O223" i="1"/>
  <c r="F223" i="1"/>
  <c r="H223" i="1" s="1"/>
  <c r="J223" i="1" s="1"/>
  <c r="L223" i="1" s="1"/>
  <c r="N223" i="1" s="1"/>
  <c r="D223" i="1"/>
  <c r="O222" i="1"/>
  <c r="P222" i="1" s="1"/>
  <c r="Q222" i="1" s="1"/>
  <c r="R222" i="1" s="1"/>
  <c r="D222" i="1"/>
  <c r="F222" i="1" s="1"/>
  <c r="H222" i="1" s="1"/>
  <c r="J222" i="1" s="1"/>
  <c r="L222" i="1" s="1"/>
  <c r="N222" i="1" s="1"/>
  <c r="Q221" i="1"/>
  <c r="R221" i="1" s="1"/>
  <c r="P221" i="1"/>
  <c r="O221" i="1"/>
  <c r="D221" i="1"/>
  <c r="F221" i="1" s="1"/>
  <c r="H221" i="1" s="1"/>
  <c r="J221" i="1" s="1"/>
  <c r="L221" i="1" s="1"/>
  <c r="N221" i="1" s="1"/>
  <c r="O220" i="1"/>
  <c r="P220" i="1" s="1"/>
  <c r="Q220" i="1" s="1"/>
  <c r="R220" i="1" s="1"/>
  <c r="H220" i="1"/>
  <c r="J220" i="1" s="1"/>
  <c r="L220" i="1" s="1"/>
  <c r="N220" i="1" s="1"/>
  <c r="F220" i="1"/>
  <c r="D220" i="1"/>
  <c r="P219" i="1"/>
  <c r="Q219" i="1" s="1"/>
  <c r="R219" i="1" s="1"/>
  <c r="O219" i="1"/>
  <c r="D219" i="1"/>
  <c r="F219" i="1" s="1"/>
  <c r="H219" i="1" s="1"/>
  <c r="J219" i="1" s="1"/>
  <c r="L219" i="1" s="1"/>
  <c r="N219" i="1" s="1"/>
  <c r="P218" i="1"/>
  <c r="Q218" i="1" s="1"/>
  <c r="R218" i="1" s="1"/>
  <c r="O218" i="1"/>
  <c r="H218" i="1"/>
  <c r="J218" i="1" s="1"/>
  <c r="L218" i="1" s="1"/>
  <c r="N218" i="1" s="1"/>
  <c r="F218" i="1"/>
  <c r="D218" i="1"/>
  <c r="O217" i="1"/>
  <c r="P217" i="1" s="1"/>
  <c r="Q217" i="1" s="1"/>
  <c r="R217" i="1" s="1"/>
  <c r="D217" i="1"/>
  <c r="F217" i="1" s="1"/>
  <c r="H217" i="1" s="1"/>
  <c r="J217" i="1" s="1"/>
  <c r="L217" i="1" s="1"/>
  <c r="N217" i="1" s="1"/>
  <c r="O216" i="1"/>
  <c r="P216" i="1" s="1"/>
  <c r="Q216" i="1" s="1"/>
  <c r="R216" i="1" s="1"/>
  <c r="F216" i="1"/>
  <c r="H216" i="1" s="1"/>
  <c r="J216" i="1" s="1"/>
  <c r="L216" i="1" s="1"/>
  <c r="N216" i="1" s="1"/>
  <c r="D216" i="1"/>
  <c r="O215" i="1"/>
  <c r="P215" i="1" s="1"/>
  <c r="Q215" i="1" s="1"/>
  <c r="R215" i="1" s="1"/>
  <c r="N215" i="1"/>
  <c r="J215" i="1"/>
  <c r="L215" i="1" s="1"/>
  <c r="H215" i="1"/>
  <c r="F215" i="1"/>
  <c r="D215" i="1"/>
  <c r="O214" i="1"/>
  <c r="P214" i="1" s="1"/>
  <c r="Q214" i="1" s="1"/>
  <c r="R214" i="1" s="1"/>
  <c r="F214" i="1"/>
  <c r="H214" i="1" s="1"/>
  <c r="J214" i="1" s="1"/>
  <c r="L214" i="1" s="1"/>
  <c r="N214" i="1" s="1"/>
  <c r="D214" i="1"/>
  <c r="O213" i="1"/>
  <c r="P213" i="1" s="1"/>
  <c r="Q213" i="1" s="1"/>
  <c r="R213" i="1" s="1"/>
  <c r="D213" i="1"/>
  <c r="F213" i="1" s="1"/>
  <c r="H213" i="1" s="1"/>
  <c r="J213" i="1" s="1"/>
  <c r="L213" i="1" s="1"/>
  <c r="N213" i="1" s="1"/>
  <c r="O212" i="1"/>
  <c r="P212" i="1" s="1"/>
  <c r="Q212" i="1" s="1"/>
  <c r="R212" i="1" s="1"/>
  <c r="F212" i="1"/>
  <c r="H212" i="1" s="1"/>
  <c r="J212" i="1" s="1"/>
  <c r="L212" i="1" s="1"/>
  <c r="N212" i="1" s="1"/>
  <c r="D212" i="1"/>
  <c r="O211" i="1"/>
  <c r="P211" i="1" s="1"/>
  <c r="Q211" i="1" s="1"/>
  <c r="R211" i="1" s="1"/>
  <c r="D211" i="1"/>
  <c r="F211" i="1" s="1"/>
  <c r="H211" i="1" s="1"/>
  <c r="J211" i="1" s="1"/>
  <c r="L211" i="1" s="1"/>
  <c r="N211" i="1" s="1"/>
  <c r="O210" i="1"/>
  <c r="P210" i="1" s="1"/>
  <c r="Q210" i="1" s="1"/>
  <c r="R210" i="1" s="1"/>
  <c r="D210" i="1"/>
  <c r="F210" i="1" s="1"/>
  <c r="H210" i="1" s="1"/>
  <c r="J210" i="1" s="1"/>
  <c r="L210" i="1" s="1"/>
  <c r="N210" i="1" s="1"/>
  <c r="O209" i="1"/>
  <c r="P209" i="1" s="1"/>
  <c r="Q209" i="1" s="1"/>
  <c r="R209" i="1" s="1"/>
  <c r="N209" i="1"/>
  <c r="J209" i="1"/>
  <c r="L209" i="1" s="1"/>
  <c r="F209" i="1"/>
  <c r="H209" i="1" s="1"/>
  <c r="D209" i="1"/>
  <c r="O208" i="1"/>
  <c r="P208" i="1" s="1"/>
  <c r="Q208" i="1" s="1"/>
  <c r="R208" i="1" s="1"/>
  <c r="D208" i="1"/>
  <c r="F208" i="1" s="1"/>
  <c r="H208" i="1" s="1"/>
  <c r="J208" i="1" s="1"/>
  <c r="L208" i="1" s="1"/>
  <c r="N208" i="1" s="1"/>
  <c r="P207" i="1"/>
  <c r="Q207" i="1" s="1"/>
  <c r="R207" i="1" s="1"/>
  <c r="O207" i="1"/>
  <c r="F207" i="1"/>
  <c r="H207" i="1" s="1"/>
  <c r="J207" i="1" s="1"/>
  <c r="L207" i="1" s="1"/>
  <c r="N207" i="1" s="1"/>
  <c r="D207" i="1"/>
  <c r="O206" i="1"/>
  <c r="P206" i="1" s="1"/>
  <c r="Q206" i="1" s="1"/>
  <c r="R206" i="1" s="1"/>
  <c r="D206" i="1"/>
  <c r="F206" i="1" s="1"/>
  <c r="H206" i="1" s="1"/>
  <c r="J206" i="1" s="1"/>
  <c r="L206" i="1" s="1"/>
  <c r="N206" i="1" s="1"/>
  <c r="O205" i="1"/>
  <c r="P205" i="1" s="1"/>
  <c r="Q205" i="1" s="1"/>
  <c r="R205" i="1" s="1"/>
  <c r="L205" i="1"/>
  <c r="N205" i="1" s="1"/>
  <c r="J205" i="1"/>
  <c r="F205" i="1"/>
  <c r="H205" i="1" s="1"/>
  <c r="D205" i="1"/>
  <c r="O204" i="1"/>
  <c r="P204" i="1" s="1"/>
  <c r="Q204" i="1" s="1"/>
  <c r="R204" i="1" s="1"/>
  <c r="D204" i="1"/>
  <c r="F204" i="1" s="1"/>
  <c r="H204" i="1" s="1"/>
  <c r="J204" i="1" s="1"/>
  <c r="L204" i="1" s="1"/>
  <c r="N204" i="1" s="1"/>
  <c r="P203" i="1"/>
  <c r="Q203" i="1" s="1"/>
  <c r="R203" i="1" s="1"/>
  <c r="O203" i="1"/>
  <c r="D203" i="1"/>
  <c r="F203" i="1" s="1"/>
  <c r="H203" i="1" s="1"/>
  <c r="J203" i="1" s="1"/>
  <c r="L203" i="1" s="1"/>
  <c r="N203" i="1" s="1"/>
  <c r="O202" i="1"/>
  <c r="P202" i="1" s="1"/>
  <c r="Q202" i="1" s="1"/>
  <c r="R202" i="1" s="1"/>
  <c r="H202" i="1"/>
  <c r="J202" i="1" s="1"/>
  <c r="L202" i="1" s="1"/>
  <c r="N202" i="1" s="1"/>
  <c r="F202" i="1"/>
  <c r="D202" i="1"/>
  <c r="P201" i="1"/>
  <c r="Q201" i="1" s="1"/>
  <c r="R201" i="1" s="1"/>
  <c r="O201" i="1"/>
  <c r="D201" i="1"/>
  <c r="F201" i="1" s="1"/>
  <c r="H201" i="1" s="1"/>
  <c r="J201" i="1" s="1"/>
  <c r="L201" i="1" s="1"/>
  <c r="N201" i="1" s="1"/>
  <c r="Q200" i="1"/>
  <c r="R200" i="1" s="1"/>
  <c r="O200" i="1"/>
  <c r="P200" i="1" s="1"/>
  <c r="D200" i="1"/>
  <c r="F200" i="1" s="1"/>
  <c r="H200" i="1" s="1"/>
  <c r="J200" i="1" s="1"/>
  <c r="L200" i="1" s="1"/>
  <c r="N200" i="1" s="1"/>
  <c r="O199" i="1"/>
  <c r="P199" i="1" s="1"/>
  <c r="Q199" i="1" s="1"/>
  <c r="R199" i="1" s="1"/>
  <c r="F199" i="1"/>
  <c r="H199" i="1" s="1"/>
  <c r="J199" i="1" s="1"/>
  <c r="L199" i="1" s="1"/>
  <c r="N199" i="1" s="1"/>
  <c r="D199" i="1"/>
  <c r="O198" i="1"/>
  <c r="P198" i="1" s="1"/>
  <c r="Q198" i="1" s="1"/>
  <c r="R198" i="1" s="1"/>
  <c r="D198" i="1"/>
  <c r="F198" i="1" s="1"/>
  <c r="H198" i="1" s="1"/>
  <c r="J198" i="1" s="1"/>
  <c r="L198" i="1" s="1"/>
  <c r="N198" i="1" s="1"/>
  <c r="O197" i="1"/>
  <c r="P197" i="1" s="1"/>
  <c r="Q197" i="1" s="1"/>
  <c r="R197" i="1" s="1"/>
  <c r="D197" i="1"/>
  <c r="F197" i="1" s="1"/>
  <c r="H197" i="1" s="1"/>
  <c r="J197" i="1" s="1"/>
  <c r="L197" i="1" s="1"/>
  <c r="N197" i="1" s="1"/>
  <c r="O196" i="1"/>
  <c r="P196" i="1" s="1"/>
  <c r="Q196" i="1" s="1"/>
  <c r="R196" i="1" s="1"/>
  <c r="F196" i="1"/>
  <c r="H196" i="1" s="1"/>
  <c r="J196" i="1" s="1"/>
  <c r="L196" i="1" s="1"/>
  <c r="N196" i="1" s="1"/>
  <c r="D196" i="1"/>
  <c r="R195" i="1"/>
  <c r="Q195" i="1"/>
  <c r="O195" i="1"/>
  <c r="P195" i="1" s="1"/>
  <c r="D195" i="1"/>
  <c r="F195" i="1" s="1"/>
  <c r="H195" i="1" s="1"/>
  <c r="J195" i="1" s="1"/>
  <c r="L195" i="1" s="1"/>
  <c r="N195" i="1" s="1"/>
  <c r="O194" i="1"/>
  <c r="P194" i="1" s="1"/>
  <c r="Q194" i="1" s="1"/>
  <c r="R194" i="1" s="1"/>
  <c r="H194" i="1"/>
  <c r="J194" i="1" s="1"/>
  <c r="L194" i="1" s="1"/>
  <c r="N194" i="1" s="1"/>
  <c r="D194" i="1"/>
  <c r="F194" i="1" s="1"/>
  <c r="O193" i="1"/>
  <c r="P193" i="1" s="1"/>
  <c r="Q193" i="1" s="1"/>
  <c r="R193" i="1" s="1"/>
  <c r="N193" i="1"/>
  <c r="D193" i="1"/>
  <c r="F193" i="1" s="1"/>
  <c r="H193" i="1" s="1"/>
  <c r="J193" i="1" s="1"/>
  <c r="L193" i="1" s="1"/>
  <c r="O192" i="1"/>
  <c r="P192" i="1" s="1"/>
  <c r="Q192" i="1" s="1"/>
  <c r="R192" i="1" s="1"/>
  <c r="H192" i="1"/>
  <c r="J192" i="1" s="1"/>
  <c r="L192" i="1" s="1"/>
  <c r="N192" i="1" s="1"/>
  <c r="F192" i="1"/>
  <c r="D192" i="1"/>
  <c r="O191" i="1"/>
  <c r="P191" i="1" s="1"/>
  <c r="Q191" i="1" s="1"/>
  <c r="R191" i="1" s="1"/>
  <c r="D191" i="1"/>
  <c r="F191" i="1" s="1"/>
  <c r="H191" i="1" s="1"/>
  <c r="J191" i="1" s="1"/>
  <c r="L191" i="1" s="1"/>
  <c r="N191" i="1" s="1"/>
  <c r="O190" i="1"/>
  <c r="P190" i="1" s="1"/>
  <c r="Q190" i="1" s="1"/>
  <c r="R190" i="1" s="1"/>
  <c r="N190" i="1"/>
  <c r="D190" i="1"/>
  <c r="F190" i="1" s="1"/>
  <c r="H190" i="1" s="1"/>
  <c r="J190" i="1" s="1"/>
  <c r="L190" i="1" s="1"/>
  <c r="O189" i="1"/>
  <c r="P189" i="1" s="1"/>
  <c r="Q189" i="1" s="1"/>
  <c r="R189" i="1" s="1"/>
  <c r="D189" i="1"/>
  <c r="F189" i="1" s="1"/>
  <c r="H189" i="1" s="1"/>
  <c r="J189" i="1" s="1"/>
  <c r="L189" i="1" s="1"/>
  <c r="N189" i="1" s="1"/>
  <c r="Q188" i="1"/>
  <c r="R188" i="1" s="1"/>
  <c r="P188" i="1"/>
  <c r="O188" i="1"/>
  <c r="D188" i="1"/>
  <c r="F188" i="1" s="1"/>
  <c r="H188" i="1" s="1"/>
  <c r="J188" i="1" s="1"/>
  <c r="L188" i="1" s="1"/>
  <c r="N188" i="1" s="1"/>
  <c r="O187" i="1"/>
  <c r="P187" i="1" s="1"/>
  <c r="Q187" i="1" s="1"/>
  <c r="R187" i="1" s="1"/>
  <c r="F187" i="1"/>
  <c r="H187" i="1" s="1"/>
  <c r="J187" i="1" s="1"/>
  <c r="L187" i="1" s="1"/>
  <c r="N187" i="1" s="1"/>
  <c r="D187" i="1"/>
  <c r="O186" i="1"/>
  <c r="P186" i="1" s="1"/>
  <c r="Q186" i="1" s="1"/>
  <c r="R186" i="1" s="1"/>
  <c r="H186" i="1"/>
  <c r="J186" i="1" s="1"/>
  <c r="L186" i="1" s="1"/>
  <c r="N186" i="1" s="1"/>
  <c r="D186" i="1"/>
  <c r="F186" i="1" s="1"/>
  <c r="O185" i="1"/>
  <c r="P185" i="1" s="1"/>
  <c r="Q185" i="1" s="1"/>
  <c r="R185" i="1" s="1"/>
  <c r="H185" i="1"/>
  <c r="J185" i="1" s="1"/>
  <c r="L185" i="1" s="1"/>
  <c r="N185" i="1" s="1"/>
  <c r="F185" i="1"/>
  <c r="D185" i="1"/>
  <c r="O184" i="1"/>
  <c r="P184" i="1" s="1"/>
  <c r="Q184" i="1" s="1"/>
  <c r="R184" i="1" s="1"/>
  <c r="D184" i="1"/>
  <c r="F184" i="1" s="1"/>
  <c r="H184" i="1" s="1"/>
  <c r="J184" i="1" s="1"/>
  <c r="L184" i="1" s="1"/>
  <c r="N184" i="1" s="1"/>
  <c r="O183" i="1"/>
  <c r="P183" i="1" s="1"/>
  <c r="Q183" i="1" s="1"/>
  <c r="R183" i="1" s="1"/>
  <c r="H183" i="1"/>
  <c r="J183" i="1" s="1"/>
  <c r="L183" i="1" s="1"/>
  <c r="N183" i="1" s="1"/>
  <c r="F183" i="1"/>
  <c r="D183" i="1"/>
  <c r="O182" i="1"/>
  <c r="P182" i="1" s="1"/>
  <c r="Q182" i="1" s="1"/>
  <c r="R182" i="1" s="1"/>
  <c r="D182" i="1"/>
  <c r="F182" i="1" s="1"/>
  <c r="H182" i="1" s="1"/>
  <c r="J182" i="1" s="1"/>
  <c r="L182" i="1" s="1"/>
  <c r="N182" i="1" s="1"/>
  <c r="Q181" i="1"/>
  <c r="R181" i="1" s="1"/>
  <c r="P181" i="1"/>
  <c r="O181" i="1"/>
  <c r="F181" i="1"/>
  <c r="H181" i="1" s="1"/>
  <c r="J181" i="1" s="1"/>
  <c r="L181" i="1" s="1"/>
  <c r="N181" i="1" s="1"/>
  <c r="D181" i="1"/>
  <c r="Q180" i="1"/>
  <c r="R180" i="1" s="1"/>
  <c r="P180" i="1"/>
  <c r="O180" i="1"/>
  <c r="D180" i="1"/>
  <c r="F180" i="1" s="1"/>
  <c r="H180" i="1" s="1"/>
  <c r="J180" i="1" s="1"/>
  <c r="L180" i="1" s="1"/>
  <c r="N180" i="1" s="1"/>
  <c r="Q179" i="1"/>
  <c r="R179" i="1" s="1"/>
  <c r="O179" i="1"/>
  <c r="P179" i="1" s="1"/>
  <c r="F179" i="1"/>
  <c r="H179" i="1" s="1"/>
  <c r="J179" i="1" s="1"/>
  <c r="L179" i="1" s="1"/>
  <c r="N179" i="1" s="1"/>
  <c r="D179" i="1"/>
  <c r="O178" i="1"/>
  <c r="P178" i="1" s="1"/>
  <c r="Q178" i="1" s="1"/>
  <c r="R178" i="1" s="1"/>
  <c r="H178" i="1"/>
  <c r="J178" i="1" s="1"/>
  <c r="L178" i="1" s="1"/>
  <c r="N178" i="1" s="1"/>
  <c r="D178" i="1"/>
  <c r="F178" i="1" s="1"/>
  <c r="P177" i="1"/>
  <c r="Q177" i="1" s="1"/>
  <c r="R177" i="1" s="1"/>
  <c r="O177" i="1"/>
  <c r="D177" i="1"/>
  <c r="F177" i="1" s="1"/>
  <c r="H177" i="1" s="1"/>
  <c r="J177" i="1" s="1"/>
  <c r="L177" i="1" s="1"/>
  <c r="N177" i="1" s="1"/>
  <c r="Q176" i="1"/>
  <c r="R176" i="1" s="1"/>
  <c r="P176" i="1"/>
  <c r="O176" i="1"/>
  <c r="F176" i="1"/>
  <c r="H176" i="1" s="1"/>
  <c r="J176" i="1" s="1"/>
  <c r="L176" i="1" s="1"/>
  <c r="N176" i="1" s="1"/>
  <c r="D176" i="1"/>
  <c r="O175" i="1"/>
  <c r="P175" i="1" s="1"/>
  <c r="Q175" i="1" s="1"/>
  <c r="R175" i="1" s="1"/>
  <c r="D175" i="1"/>
  <c r="F175" i="1" s="1"/>
  <c r="H175" i="1" s="1"/>
  <c r="J175" i="1" s="1"/>
  <c r="L175" i="1" s="1"/>
  <c r="N175" i="1" s="1"/>
  <c r="P174" i="1"/>
  <c r="Q174" i="1" s="1"/>
  <c r="R174" i="1" s="1"/>
  <c r="O174" i="1"/>
  <c r="D174" i="1"/>
  <c r="F174" i="1" s="1"/>
  <c r="H174" i="1" s="1"/>
  <c r="J174" i="1" s="1"/>
  <c r="L174" i="1" s="1"/>
  <c r="N174" i="1" s="1"/>
  <c r="O173" i="1"/>
  <c r="P173" i="1" s="1"/>
  <c r="Q173" i="1" s="1"/>
  <c r="R173" i="1" s="1"/>
  <c r="D173" i="1"/>
  <c r="F173" i="1" s="1"/>
  <c r="H173" i="1" s="1"/>
  <c r="J173" i="1" s="1"/>
  <c r="L173" i="1" s="1"/>
  <c r="N173" i="1" s="1"/>
  <c r="O172" i="1"/>
  <c r="P172" i="1" s="1"/>
  <c r="Q172" i="1" s="1"/>
  <c r="R172" i="1" s="1"/>
  <c r="H172" i="1"/>
  <c r="J172" i="1" s="1"/>
  <c r="L172" i="1" s="1"/>
  <c r="N172" i="1" s="1"/>
  <c r="F172" i="1"/>
  <c r="D172" i="1"/>
  <c r="O171" i="1"/>
  <c r="P171" i="1" s="1"/>
  <c r="Q171" i="1" s="1"/>
  <c r="R171" i="1" s="1"/>
  <c r="H171" i="1"/>
  <c r="J171" i="1" s="1"/>
  <c r="L171" i="1" s="1"/>
  <c r="N171" i="1" s="1"/>
  <c r="F171" i="1"/>
  <c r="D171" i="1"/>
  <c r="O170" i="1"/>
  <c r="P170" i="1" s="1"/>
  <c r="Q170" i="1" s="1"/>
  <c r="R170" i="1" s="1"/>
  <c r="D170" i="1"/>
  <c r="F170" i="1" s="1"/>
  <c r="H170" i="1" s="1"/>
  <c r="J170" i="1" s="1"/>
  <c r="L170" i="1" s="1"/>
  <c r="N170" i="1" s="1"/>
  <c r="P169" i="1"/>
  <c r="Q169" i="1" s="1"/>
  <c r="R169" i="1" s="1"/>
  <c r="O169" i="1"/>
  <c r="D169" i="1"/>
  <c r="F169" i="1" s="1"/>
  <c r="H169" i="1" s="1"/>
  <c r="J169" i="1" s="1"/>
  <c r="L169" i="1" s="1"/>
  <c r="N169" i="1" s="1"/>
  <c r="O168" i="1"/>
  <c r="P168" i="1" s="1"/>
  <c r="Q168" i="1" s="1"/>
  <c r="R168" i="1" s="1"/>
  <c r="F168" i="1"/>
  <c r="H168" i="1" s="1"/>
  <c r="J168" i="1" s="1"/>
  <c r="L168" i="1" s="1"/>
  <c r="N168" i="1" s="1"/>
  <c r="D168" i="1"/>
  <c r="O167" i="1"/>
  <c r="P167" i="1" s="1"/>
  <c r="Q167" i="1" s="1"/>
  <c r="R167" i="1" s="1"/>
  <c r="F167" i="1"/>
  <c r="H167" i="1" s="1"/>
  <c r="J167" i="1" s="1"/>
  <c r="L167" i="1" s="1"/>
  <c r="N167" i="1" s="1"/>
  <c r="D167" i="1"/>
  <c r="O166" i="1"/>
  <c r="P166" i="1" s="1"/>
  <c r="Q166" i="1" s="1"/>
  <c r="R166" i="1" s="1"/>
  <c r="D166" i="1"/>
  <c r="F166" i="1" s="1"/>
  <c r="H166" i="1" s="1"/>
  <c r="J166" i="1" s="1"/>
  <c r="L166" i="1" s="1"/>
  <c r="N166" i="1" s="1"/>
  <c r="O165" i="1"/>
  <c r="P165" i="1" s="1"/>
  <c r="Q165" i="1" s="1"/>
  <c r="R165" i="1" s="1"/>
  <c r="D165" i="1"/>
  <c r="F165" i="1" s="1"/>
  <c r="H165" i="1" s="1"/>
  <c r="J165" i="1" s="1"/>
  <c r="L165" i="1" s="1"/>
  <c r="N165" i="1" s="1"/>
  <c r="R164" i="1"/>
  <c r="Q164" i="1"/>
  <c r="P164" i="1"/>
  <c r="O164" i="1"/>
  <c r="D164" i="1"/>
  <c r="F164" i="1" s="1"/>
  <c r="H164" i="1" s="1"/>
  <c r="J164" i="1" s="1"/>
  <c r="L164" i="1" s="1"/>
  <c r="N164" i="1" s="1"/>
  <c r="R163" i="1"/>
  <c r="Q163" i="1"/>
  <c r="O163" i="1"/>
  <c r="P163" i="1" s="1"/>
  <c r="D163" i="1"/>
  <c r="F163" i="1" s="1"/>
  <c r="H163" i="1" s="1"/>
  <c r="J163" i="1" s="1"/>
  <c r="L163" i="1" s="1"/>
  <c r="N163" i="1" s="1"/>
  <c r="O162" i="1"/>
  <c r="P162" i="1" s="1"/>
  <c r="Q162" i="1" s="1"/>
  <c r="R162" i="1" s="1"/>
  <c r="D162" i="1"/>
  <c r="F162" i="1" s="1"/>
  <c r="H162" i="1" s="1"/>
  <c r="J162" i="1" s="1"/>
  <c r="L162" i="1" s="1"/>
  <c r="N162" i="1" s="1"/>
  <c r="O161" i="1"/>
  <c r="P161" i="1" s="1"/>
  <c r="Q161" i="1" s="1"/>
  <c r="R161" i="1" s="1"/>
  <c r="F161" i="1"/>
  <c r="H161" i="1" s="1"/>
  <c r="J161" i="1" s="1"/>
  <c r="L161" i="1" s="1"/>
  <c r="N161" i="1" s="1"/>
  <c r="D161" i="1"/>
  <c r="O160" i="1"/>
  <c r="P160" i="1" s="1"/>
  <c r="Q160" i="1" s="1"/>
  <c r="R160" i="1" s="1"/>
  <c r="F160" i="1"/>
  <c r="H160" i="1" s="1"/>
  <c r="J160" i="1" s="1"/>
  <c r="L160" i="1" s="1"/>
  <c r="N160" i="1" s="1"/>
  <c r="D160" i="1"/>
  <c r="R159" i="1"/>
  <c r="Q159" i="1"/>
  <c r="O159" i="1"/>
  <c r="P159" i="1" s="1"/>
  <c r="D159" i="1"/>
  <c r="F159" i="1" s="1"/>
  <c r="H159" i="1" s="1"/>
  <c r="J159" i="1" s="1"/>
  <c r="L159" i="1" s="1"/>
  <c r="N159" i="1" s="1"/>
  <c r="P158" i="1"/>
  <c r="Q158" i="1" s="1"/>
  <c r="R158" i="1" s="1"/>
  <c r="O158" i="1"/>
  <c r="N158" i="1"/>
  <c r="D158" i="1"/>
  <c r="F158" i="1" s="1"/>
  <c r="H158" i="1" s="1"/>
  <c r="J158" i="1" s="1"/>
  <c r="L158" i="1" s="1"/>
  <c r="O157" i="1"/>
  <c r="P157" i="1" s="1"/>
  <c r="Q157" i="1" s="1"/>
  <c r="R157" i="1" s="1"/>
  <c r="D157" i="1"/>
  <c r="F157" i="1" s="1"/>
  <c r="H157" i="1" s="1"/>
  <c r="J157" i="1" s="1"/>
  <c r="L157" i="1" s="1"/>
  <c r="N157" i="1" s="1"/>
  <c r="P156" i="1"/>
  <c r="Q156" i="1" s="1"/>
  <c r="R156" i="1" s="1"/>
  <c r="O156" i="1"/>
  <c r="F156" i="1"/>
  <c r="H156" i="1" s="1"/>
  <c r="J156" i="1" s="1"/>
  <c r="L156" i="1" s="1"/>
  <c r="N156" i="1" s="1"/>
  <c r="D156" i="1"/>
  <c r="O155" i="1"/>
  <c r="P155" i="1" s="1"/>
  <c r="Q155" i="1" s="1"/>
  <c r="R155" i="1" s="1"/>
  <c r="D155" i="1"/>
  <c r="F155" i="1" s="1"/>
  <c r="H155" i="1" s="1"/>
  <c r="J155" i="1" s="1"/>
  <c r="L155" i="1" s="1"/>
  <c r="N155" i="1" s="1"/>
  <c r="Q154" i="1"/>
  <c r="R154" i="1" s="1"/>
  <c r="P154" i="1"/>
  <c r="O154" i="1"/>
  <c r="D154" i="1"/>
  <c r="F154" i="1" s="1"/>
  <c r="H154" i="1" s="1"/>
  <c r="J154" i="1" s="1"/>
  <c r="L154" i="1" s="1"/>
  <c r="N154" i="1" s="1"/>
  <c r="O153" i="1"/>
  <c r="P153" i="1" s="1"/>
  <c r="Q153" i="1" s="1"/>
  <c r="R153" i="1" s="1"/>
  <c r="F153" i="1"/>
  <c r="H153" i="1" s="1"/>
  <c r="J153" i="1" s="1"/>
  <c r="L153" i="1" s="1"/>
  <c r="N153" i="1" s="1"/>
  <c r="D153" i="1"/>
  <c r="O152" i="1"/>
  <c r="P152" i="1" s="1"/>
  <c r="Q152" i="1" s="1"/>
  <c r="R152" i="1" s="1"/>
  <c r="H152" i="1"/>
  <c r="J152" i="1" s="1"/>
  <c r="L152" i="1" s="1"/>
  <c r="N152" i="1" s="1"/>
  <c r="D152" i="1"/>
  <c r="F152" i="1" s="1"/>
  <c r="O151" i="1"/>
  <c r="P151" i="1" s="1"/>
  <c r="Q151" i="1" s="1"/>
  <c r="R151" i="1" s="1"/>
  <c r="L151" i="1"/>
  <c r="N151" i="1" s="1"/>
  <c r="F151" i="1"/>
  <c r="H151" i="1" s="1"/>
  <c r="J151" i="1" s="1"/>
  <c r="D151" i="1"/>
  <c r="O150" i="1"/>
  <c r="P150" i="1" s="1"/>
  <c r="Q150" i="1" s="1"/>
  <c r="R150" i="1" s="1"/>
  <c r="D150" i="1"/>
  <c r="F150" i="1" s="1"/>
  <c r="H150" i="1" s="1"/>
  <c r="J150" i="1" s="1"/>
  <c r="L150" i="1" s="1"/>
  <c r="N150" i="1" s="1"/>
  <c r="R149" i="1"/>
  <c r="Q149" i="1"/>
  <c r="P149" i="1"/>
  <c r="O149" i="1"/>
  <c r="D149" i="1"/>
  <c r="F149" i="1" s="1"/>
  <c r="H149" i="1" s="1"/>
  <c r="J149" i="1" s="1"/>
  <c r="L149" i="1" s="1"/>
  <c r="N149" i="1" s="1"/>
  <c r="O148" i="1"/>
  <c r="P148" i="1" s="1"/>
  <c r="Q148" i="1" s="1"/>
  <c r="R148" i="1" s="1"/>
  <c r="H148" i="1"/>
  <c r="J148" i="1" s="1"/>
  <c r="L148" i="1" s="1"/>
  <c r="N148" i="1" s="1"/>
  <c r="F148" i="1"/>
  <c r="D148" i="1"/>
  <c r="O147" i="1"/>
  <c r="P147" i="1" s="1"/>
  <c r="Q147" i="1" s="1"/>
  <c r="R147" i="1" s="1"/>
  <c r="N147" i="1"/>
  <c r="D147" i="1"/>
  <c r="F147" i="1" s="1"/>
  <c r="H147" i="1" s="1"/>
  <c r="J147" i="1" s="1"/>
  <c r="L147" i="1" s="1"/>
  <c r="O146" i="1"/>
  <c r="P146" i="1" s="1"/>
  <c r="Q146" i="1" s="1"/>
  <c r="R146" i="1" s="1"/>
  <c r="H146" i="1"/>
  <c r="J146" i="1" s="1"/>
  <c r="L146" i="1" s="1"/>
  <c r="N146" i="1" s="1"/>
  <c r="F146" i="1"/>
  <c r="D146" i="1"/>
  <c r="O145" i="1"/>
  <c r="P145" i="1" s="1"/>
  <c r="Q145" i="1" s="1"/>
  <c r="R145" i="1" s="1"/>
  <c r="D145" i="1"/>
  <c r="F145" i="1" s="1"/>
  <c r="H145" i="1" s="1"/>
  <c r="J145" i="1" s="1"/>
  <c r="L145" i="1" s="1"/>
  <c r="N145" i="1" s="1"/>
  <c r="O144" i="1"/>
  <c r="P144" i="1" s="1"/>
  <c r="Q144" i="1" s="1"/>
  <c r="R144" i="1" s="1"/>
  <c r="D144" i="1"/>
  <c r="F144" i="1" s="1"/>
  <c r="H144" i="1" s="1"/>
  <c r="J144" i="1" s="1"/>
  <c r="L144" i="1" s="1"/>
  <c r="N144" i="1" s="1"/>
  <c r="P143" i="1"/>
  <c r="Q143" i="1" s="1"/>
  <c r="R143" i="1" s="1"/>
  <c r="O143" i="1"/>
  <c r="D143" i="1"/>
  <c r="F143" i="1" s="1"/>
  <c r="H143" i="1" s="1"/>
  <c r="J143" i="1" s="1"/>
  <c r="L143" i="1" s="1"/>
  <c r="N143" i="1" s="1"/>
  <c r="O142" i="1"/>
  <c r="P142" i="1" s="1"/>
  <c r="Q142" i="1" s="1"/>
  <c r="R142" i="1" s="1"/>
  <c r="D142" i="1"/>
  <c r="F142" i="1" s="1"/>
  <c r="H142" i="1" s="1"/>
  <c r="J142" i="1" s="1"/>
  <c r="L142" i="1" s="1"/>
  <c r="N142" i="1" s="1"/>
  <c r="O141" i="1"/>
  <c r="P141" i="1" s="1"/>
  <c r="Q141" i="1" s="1"/>
  <c r="R141" i="1" s="1"/>
  <c r="D141" i="1"/>
  <c r="F141" i="1" s="1"/>
  <c r="H141" i="1" s="1"/>
  <c r="J141" i="1" s="1"/>
  <c r="L141" i="1" s="1"/>
  <c r="N141" i="1" s="1"/>
  <c r="O140" i="1"/>
  <c r="P140" i="1" s="1"/>
  <c r="Q140" i="1" s="1"/>
  <c r="R140" i="1" s="1"/>
  <c r="F140" i="1"/>
  <c r="H140" i="1" s="1"/>
  <c r="J140" i="1" s="1"/>
  <c r="L140" i="1" s="1"/>
  <c r="N140" i="1" s="1"/>
  <c r="D140" i="1"/>
  <c r="O139" i="1"/>
  <c r="P139" i="1" s="1"/>
  <c r="Q139" i="1" s="1"/>
  <c r="R139" i="1" s="1"/>
  <c r="D139" i="1"/>
  <c r="F139" i="1" s="1"/>
  <c r="H139" i="1" s="1"/>
  <c r="J139" i="1" s="1"/>
  <c r="L139" i="1" s="1"/>
  <c r="N139" i="1" s="1"/>
  <c r="Q138" i="1"/>
  <c r="R138" i="1" s="1"/>
  <c r="P138" i="1"/>
  <c r="O138" i="1"/>
  <c r="D138" i="1"/>
  <c r="F138" i="1" s="1"/>
  <c r="H138" i="1" s="1"/>
  <c r="J138" i="1" s="1"/>
  <c r="L138" i="1" s="1"/>
  <c r="N138" i="1" s="1"/>
  <c r="O137" i="1"/>
  <c r="P137" i="1" s="1"/>
  <c r="Q137" i="1" s="1"/>
  <c r="R137" i="1" s="1"/>
  <c r="H137" i="1"/>
  <c r="J137" i="1" s="1"/>
  <c r="L137" i="1" s="1"/>
  <c r="N137" i="1" s="1"/>
  <c r="D137" i="1"/>
  <c r="F137" i="1" s="1"/>
  <c r="O136" i="1"/>
  <c r="P136" i="1" s="1"/>
  <c r="Q136" i="1" s="1"/>
  <c r="R136" i="1" s="1"/>
  <c r="F136" i="1"/>
  <c r="H136" i="1" s="1"/>
  <c r="J136" i="1" s="1"/>
  <c r="L136" i="1" s="1"/>
  <c r="N136" i="1" s="1"/>
  <c r="D136" i="1"/>
  <c r="O135" i="1"/>
  <c r="P135" i="1" s="1"/>
  <c r="Q135" i="1" s="1"/>
  <c r="R135" i="1" s="1"/>
  <c r="F135" i="1"/>
  <c r="H135" i="1" s="1"/>
  <c r="J135" i="1" s="1"/>
  <c r="L135" i="1" s="1"/>
  <c r="N135" i="1" s="1"/>
  <c r="D135" i="1"/>
  <c r="O134" i="1"/>
  <c r="P134" i="1" s="1"/>
  <c r="Q134" i="1" s="1"/>
  <c r="R134" i="1" s="1"/>
  <c r="F134" i="1"/>
  <c r="H134" i="1" s="1"/>
  <c r="J134" i="1" s="1"/>
  <c r="L134" i="1" s="1"/>
  <c r="N134" i="1" s="1"/>
  <c r="D134" i="1"/>
  <c r="Q133" i="1"/>
  <c r="R133" i="1" s="1"/>
  <c r="P133" i="1"/>
  <c r="O133" i="1"/>
  <c r="D133" i="1"/>
  <c r="F133" i="1" s="1"/>
  <c r="H133" i="1" s="1"/>
  <c r="J133" i="1" s="1"/>
  <c r="L133" i="1" s="1"/>
  <c r="N133" i="1" s="1"/>
  <c r="O132" i="1"/>
  <c r="P132" i="1" s="1"/>
  <c r="Q132" i="1" s="1"/>
  <c r="R132" i="1" s="1"/>
  <c r="F132" i="1"/>
  <c r="H132" i="1" s="1"/>
  <c r="J132" i="1" s="1"/>
  <c r="L132" i="1" s="1"/>
  <c r="N132" i="1" s="1"/>
  <c r="D132" i="1"/>
  <c r="O131" i="1"/>
  <c r="P131" i="1" s="1"/>
  <c r="Q131" i="1" s="1"/>
  <c r="R131" i="1" s="1"/>
  <c r="F131" i="1"/>
  <c r="H131" i="1" s="1"/>
  <c r="J131" i="1" s="1"/>
  <c r="L131" i="1" s="1"/>
  <c r="N131" i="1" s="1"/>
  <c r="D131" i="1"/>
  <c r="O130" i="1"/>
  <c r="P130" i="1" s="1"/>
  <c r="Q130" i="1" s="1"/>
  <c r="R130" i="1" s="1"/>
  <c r="F130" i="1"/>
  <c r="H130" i="1" s="1"/>
  <c r="J130" i="1" s="1"/>
  <c r="L130" i="1" s="1"/>
  <c r="N130" i="1" s="1"/>
  <c r="D130" i="1"/>
  <c r="O129" i="1"/>
  <c r="P129" i="1" s="1"/>
  <c r="Q129" i="1" s="1"/>
  <c r="R129" i="1" s="1"/>
  <c r="D129" i="1"/>
  <c r="F129" i="1" s="1"/>
  <c r="H129" i="1" s="1"/>
  <c r="J129" i="1" s="1"/>
  <c r="L129" i="1" s="1"/>
  <c r="N129" i="1" s="1"/>
  <c r="O128" i="1"/>
  <c r="P128" i="1" s="1"/>
  <c r="Q128" i="1" s="1"/>
  <c r="R128" i="1" s="1"/>
  <c r="D128" i="1"/>
  <c r="F128" i="1" s="1"/>
  <c r="H128" i="1" s="1"/>
  <c r="J128" i="1" s="1"/>
  <c r="L128" i="1" s="1"/>
  <c r="N128" i="1" s="1"/>
  <c r="O127" i="1"/>
  <c r="P127" i="1" s="1"/>
  <c r="Q127" i="1" s="1"/>
  <c r="R127" i="1" s="1"/>
  <c r="D127" i="1"/>
  <c r="F127" i="1" s="1"/>
  <c r="H127" i="1" s="1"/>
  <c r="J127" i="1" s="1"/>
  <c r="L127" i="1" s="1"/>
  <c r="N127" i="1" s="1"/>
  <c r="O126" i="1"/>
  <c r="P126" i="1" s="1"/>
  <c r="Q126" i="1" s="1"/>
  <c r="R126" i="1" s="1"/>
  <c r="F126" i="1"/>
  <c r="H126" i="1" s="1"/>
  <c r="J126" i="1" s="1"/>
  <c r="L126" i="1" s="1"/>
  <c r="N126" i="1" s="1"/>
  <c r="D126" i="1"/>
  <c r="P125" i="1"/>
  <c r="Q125" i="1" s="1"/>
  <c r="R125" i="1" s="1"/>
  <c r="O125" i="1"/>
  <c r="F125" i="1"/>
  <c r="H125" i="1" s="1"/>
  <c r="J125" i="1" s="1"/>
  <c r="L125" i="1" s="1"/>
  <c r="N125" i="1" s="1"/>
  <c r="D125" i="1"/>
  <c r="O124" i="1"/>
  <c r="P124" i="1" s="1"/>
  <c r="Q124" i="1" s="1"/>
  <c r="R124" i="1" s="1"/>
  <c r="H124" i="1"/>
  <c r="J124" i="1" s="1"/>
  <c r="L124" i="1" s="1"/>
  <c r="N124" i="1" s="1"/>
  <c r="F124" i="1"/>
  <c r="D124" i="1"/>
  <c r="O123" i="1"/>
  <c r="P123" i="1" s="1"/>
  <c r="Q123" i="1" s="1"/>
  <c r="R123" i="1" s="1"/>
  <c r="N123" i="1"/>
  <c r="L123" i="1"/>
  <c r="D123" i="1"/>
  <c r="F123" i="1" s="1"/>
  <c r="H123" i="1" s="1"/>
  <c r="J123" i="1" s="1"/>
  <c r="O122" i="1"/>
  <c r="P122" i="1" s="1"/>
  <c r="Q122" i="1" s="1"/>
  <c r="R122" i="1" s="1"/>
  <c r="D122" i="1"/>
  <c r="F122" i="1" s="1"/>
  <c r="H122" i="1" s="1"/>
  <c r="J122" i="1" s="1"/>
  <c r="L122" i="1" s="1"/>
  <c r="N122" i="1" s="1"/>
  <c r="O121" i="1"/>
  <c r="P121" i="1" s="1"/>
  <c r="Q121" i="1" s="1"/>
  <c r="R121" i="1" s="1"/>
  <c r="D121" i="1"/>
  <c r="F121" i="1" s="1"/>
  <c r="H121" i="1" s="1"/>
  <c r="J121" i="1" s="1"/>
  <c r="L121" i="1" s="1"/>
  <c r="N121" i="1" s="1"/>
  <c r="R120" i="1"/>
  <c r="P120" i="1"/>
  <c r="Q120" i="1" s="1"/>
  <c r="O120" i="1"/>
  <c r="D120" i="1"/>
  <c r="F120" i="1" s="1"/>
  <c r="H120" i="1" s="1"/>
  <c r="J120" i="1" s="1"/>
  <c r="L120" i="1" s="1"/>
  <c r="N120" i="1" s="1"/>
  <c r="O119" i="1"/>
  <c r="P119" i="1" s="1"/>
  <c r="Q119" i="1" s="1"/>
  <c r="R119" i="1" s="1"/>
  <c r="F119" i="1"/>
  <c r="H119" i="1" s="1"/>
  <c r="J119" i="1" s="1"/>
  <c r="L119" i="1" s="1"/>
  <c r="N119" i="1" s="1"/>
  <c r="D119" i="1"/>
  <c r="O118" i="1"/>
  <c r="P118" i="1" s="1"/>
  <c r="Q118" i="1" s="1"/>
  <c r="R118" i="1" s="1"/>
  <c r="F118" i="1"/>
  <c r="H118" i="1" s="1"/>
  <c r="J118" i="1" s="1"/>
  <c r="L118" i="1" s="1"/>
  <c r="N118" i="1" s="1"/>
  <c r="D118" i="1"/>
  <c r="P117" i="1"/>
  <c r="Q117" i="1" s="1"/>
  <c r="R117" i="1" s="1"/>
  <c r="O117" i="1"/>
  <c r="D117" i="1"/>
  <c r="F117" i="1" s="1"/>
  <c r="H117" i="1" s="1"/>
  <c r="J117" i="1" s="1"/>
  <c r="L117" i="1" s="1"/>
  <c r="N117" i="1" s="1"/>
  <c r="O116" i="1"/>
  <c r="P116" i="1" s="1"/>
  <c r="Q116" i="1" s="1"/>
  <c r="R116" i="1" s="1"/>
  <c r="D116" i="1"/>
  <c r="F116" i="1" s="1"/>
  <c r="H116" i="1" s="1"/>
  <c r="J116" i="1" s="1"/>
  <c r="L116" i="1" s="1"/>
  <c r="N116" i="1" s="1"/>
  <c r="O115" i="1"/>
  <c r="P115" i="1" s="1"/>
  <c r="Q115" i="1" s="1"/>
  <c r="R115" i="1" s="1"/>
  <c r="D115" i="1"/>
  <c r="F115" i="1" s="1"/>
  <c r="H115" i="1" s="1"/>
  <c r="J115" i="1" s="1"/>
  <c r="L115" i="1" s="1"/>
  <c r="N115" i="1" s="1"/>
  <c r="P114" i="1"/>
  <c r="Q114" i="1" s="1"/>
  <c r="R114" i="1" s="1"/>
  <c r="O114" i="1"/>
  <c r="D114" i="1"/>
  <c r="F114" i="1" s="1"/>
  <c r="H114" i="1" s="1"/>
  <c r="J114" i="1" s="1"/>
  <c r="L114" i="1" s="1"/>
  <c r="N114" i="1" s="1"/>
  <c r="O113" i="1"/>
  <c r="P113" i="1" s="1"/>
  <c r="Q113" i="1" s="1"/>
  <c r="R113" i="1" s="1"/>
  <c r="D113" i="1"/>
  <c r="F113" i="1" s="1"/>
  <c r="H113" i="1" s="1"/>
  <c r="J113" i="1" s="1"/>
  <c r="L113" i="1" s="1"/>
  <c r="N113" i="1" s="1"/>
  <c r="O112" i="1"/>
  <c r="P112" i="1" s="1"/>
  <c r="Q112" i="1" s="1"/>
  <c r="R112" i="1" s="1"/>
  <c r="D112" i="1"/>
  <c r="F112" i="1" s="1"/>
  <c r="H112" i="1" s="1"/>
  <c r="J112" i="1" s="1"/>
  <c r="L112" i="1" s="1"/>
  <c r="N112" i="1" s="1"/>
  <c r="O111" i="1"/>
  <c r="P111" i="1" s="1"/>
  <c r="Q111" i="1" s="1"/>
  <c r="R111" i="1" s="1"/>
  <c r="L111" i="1"/>
  <c r="N111" i="1" s="1"/>
  <c r="D111" i="1"/>
  <c r="F111" i="1" s="1"/>
  <c r="H111" i="1" s="1"/>
  <c r="J111" i="1" s="1"/>
  <c r="O110" i="1"/>
  <c r="P110" i="1" s="1"/>
  <c r="Q110" i="1" s="1"/>
  <c r="R110" i="1" s="1"/>
  <c r="F110" i="1"/>
  <c r="H110" i="1" s="1"/>
  <c r="J110" i="1" s="1"/>
  <c r="L110" i="1" s="1"/>
  <c r="N110" i="1" s="1"/>
  <c r="D110" i="1"/>
  <c r="P109" i="1"/>
  <c r="Q109" i="1" s="1"/>
  <c r="R109" i="1" s="1"/>
  <c r="O109" i="1"/>
  <c r="D109" i="1"/>
  <c r="F109" i="1" s="1"/>
  <c r="H109" i="1" s="1"/>
  <c r="J109" i="1" s="1"/>
  <c r="L109" i="1" s="1"/>
  <c r="N109" i="1" s="1"/>
  <c r="O108" i="1"/>
  <c r="P108" i="1" s="1"/>
  <c r="Q108" i="1" s="1"/>
  <c r="R108" i="1" s="1"/>
  <c r="F108" i="1"/>
  <c r="H108" i="1" s="1"/>
  <c r="J108" i="1" s="1"/>
  <c r="L108" i="1" s="1"/>
  <c r="N108" i="1" s="1"/>
  <c r="D108" i="1"/>
  <c r="O107" i="1"/>
  <c r="P107" i="1" s="1"/>
  <c r="Q107" i="1" s="1"/>
  <c r="R107" i="1" s="1"/>
  <c r="D107" i="1"/>
  <c r="F107" i="1" s="1"/>
  <c r="H107" i="1" s="1"/>
  <c r="J107" i="1" s="1"/>
  <c r="L107" i="1" s="1"/>
  <c r="N107" i="1" s="1"/>
  <c r="Q106" i="1"/>
  <c r="R106" i="1" s="1"/>
  <c r="P106" i="1"/>
  <c r="O106" i="1"/>
  <c r="D106" i="1"/>
  <c r="F106" i="1" s="1"/>
  <c r="H106" i="1" s="1"/>
  <c r="J106" i="1" s="1"/>
  <c r="L106" i="1" s="1"/>
  <c r="N106" i="1" s="1"/>
  <c r="Q105" i="1"/>
  <c r="R105" i="1" s="1"/>
  <c r="O105" i="1"/>
  <c r="P105" i="1" s="1"/>
  <c r="D105" i="1"/>
  <c r="F105" i="1" s="1"/>
  <c r="H105" i="1" s="1"/>
  <c r="J105" i="1" s="1"/>
  <c r="L105" i="1" s="1"/>
  <c r="N105" i="1" s="1"/>
  <c r="O104" i="1"/>
  <c r="P104" i="1" s="1"/>
  <c r="Q104" i="1" s="1"/>
  <c r="R104" i="1" s="1"/>
  <c r="F104" i="1"/>
  <c r="H104" i="1" s="1"/>
  <c r="J104" i="1" s="1"/>
  <c r="L104" i="1" s="1"/>
  <c r="N104" i="1" s="1"/>
  <c r="D104" i="1"/>
  <c r="O103" i="1"/>
  <c r="P103" i="1" s="1"/>
  <c r="Q103" i="1" s="1"/>
  <c r="R103" i="1" s="1"/>
  <c r="D103" i="1"/>
  <c r="F103" i="1" s="1"/>
  <c r="H103" i="1" s="1"/>
  <c r="J103" i="1" s="1"/>
  <c r="L103" i="1" s="1"/>
  <c r="N103" i="1" s="1"/>
  <c r="O102" i="1"/>
  <c r="P102" i="1" s="1"/>
  <c r="Q102" i="1" s="1"/>
  <c r="R102" i="1" s="1"/>
  <c r="D102" i="1"/>
  <c r="F102" i="1" s="1"/>
  <c r="H102" i="1" s="1"/>
  <c r="J102" i="1" s="1"/>
  <c r="L102" i="1" s="1"/>
  <c r="N102" i="1" s="1"/>
  <c r="P101" i="1"/>
  <c r="Q101" i="1" s="1"/>
  <c r="R101" i="1" s="1"/>
  <c r="O101" i="1"/>
  <c r="D101" i="1"/>
  <c r="F101" i="1" s="1"/>
  <c r="H101" i="1" s="1"/>
  <c r="J101" i="1" s="1"/>
  <c r="L101" i="1" s="1"/>
  <c r="N101" i="1" s="1"/>
  <c r="O100" i="1"/>
  <c r="P100" i="1" s="1"/>
  <c r="Q100" i="1" s="1"/>
  <c r="R100" i="1" s="1"/>
  <c r="D100" i="1"/>
  <c r="F100" i="1" s="1"/>
  <c r="H100" i="1" s="1"/>
  <c r="J100" i="1" s="1"/>
  <c r="L100" i="1" s="1"/>
  <c r="N100" i="1" s="1"/>
  <c r="O99" i="1"/>
  <c r="P99" i="1" s="1"/>
  <c r="Q99" i="1" s="1"/>
  <c r="R99" i="1" s="1"/>
  <c r="D99" i="1"/>
  <c r="F99" i="1" s="1"/>
  <c r="H99" i="1" s="1"/>
  <c r="J99" i="1" s="1"/>
  <c r="L99" i="1" s="1"/>
  <c r="N99" i="1" s="1"/>
  <c r="O98" i="1"/>
  <c r="P98" i="1" s="1"/>
  <c r="Q98" i="1" s="1"/>
  <c r="R98" i="1" s="1"/>
  <c r="F98" i="1"/>
  <c r="H98" i="1" s="1"/>
  <c r="J98" i="1" s="1"/>
  <c r="L98" i="1" s="1"/>
  <c r="N98" i="1" s="1"/>
  <c r="D98" i="1"/>
  <c r="O97" i="1"/>
  <c r="P97" i="1" s="1"/>
  <c r="Q97" i="1" s="1"/>
  <c r="R97" i="1" s="1"/>
  <c r="D97" i="1"/>
  <c r="F97" i="1" s="1"/>
  <c r="H97" i="1" s="1"/>
  <c r="J97" i="1" s="1"/>
  <c r="L97" i="1" s="1"/>
  <c r="N97" i="1" s="1"/>
  <c r="O96" i="1"/>
  <c r="P96" i="1" s="1"/>
  <c r="Q96" i="1" s="1"/>
  <c r="R96" i="1" s="1"/>
  <c r="F96" i="1"/>
  <c r="H96" i="1" s="1"/>
  <c r="J96" i="1" s="1"/>
  <c r="L96" i="1" s="1"/>
  <c r="N96" i="1" s="1"/>
  <c r="D96" i="1"/>
  <c r="Q95" i="1"/>
  <c r="R95" i="1" s="1"/>
  <c r="O95" i="1"/>
  <c r="P95" i="1" s="1"/>
  <c r="D95" i="1"/>
  <c r="F95" i="1" s="1"/>
  <c r="H95" i="1" s="1"/>
  <c r="J95" i="1" s="1"/>
  <c r="L95" i="1" s="1"/>
  <c r="N95" i="1" s="1"/>
  <c r="R94" i="1"/>
  <c r="Q94" i="1"/>
  <c r="P94" i="1"/>
  <c r="O94" i="1"/>
  <c r="D94" i="1"/>
  <c r="F94" i="1" s="1"/>
  <c r="H94" i="1" s="1"/>
  <c r="J94" i="1" s="1"/>
  <c r="L94" i="1" s="1"/>
  <c r="N94" i="1" s="1"/>
  <c r="O93" i="1"/>
  <c r="P93" i="1" s="1"/>
  <c r="Q93" i="1" s="1"/>
  <c r="R93" i="1" s="1"/>
  <c r="F93" i="1"/>
  <c r="H93" i="1" s="1"/>
  <c r="J93" i="1" s="1"/>
  <c r="L93" i="1" s="1"/>
  <c r="N93" i="1" s="1"/>
  <c r="D93" i="1"/>
  <c r="O92" i="1"/>
  <c r="P92" i="1" s="1"/>
  <c r="Q92" i="1" s="1"/>
  <c r="R92" i="1" s="1"/>
  <c r="D92" i="1"/>
  <c r="F92" i="1" s="1"/>
  <c r="H92" i="1" s="1"/>
  <c r="J92" i="1" s="1"/>
  <c r="L92" i="1" s="1"/>
  <c r="N92" i="1" s="1"/>
  <c r="O91" i="1"/>
  <c r="P91" i="1" s="1"/>
  <c r="Q91" i="1" s="1"/>
  <c r="R91" i="1" s="1"/>
  <c r="N91" i="1"/>
  <c r="L91" i="1"/>
  <c r="D91" i="1"/>
  <c r="F91" i="1" s="1"/>
  <c r="H91" i="1" s="1"/>
  <c r="J91" i="1" s="1"/>
  <c r="O90" i="1"/>
  <c r="P90" i="1" s="1"/>
  <c r="Q90" i="1" s="1"/>
  <c r="R90" i="1" s="1"/>
  <c r="D90" i="1"/>
  <c r="F90" i="1" s="1"/>
  <c r="H90" i="1" s="1"/>
  <c r="J90" i="1" s="1"/>
  <c r="L90" i="1" s="1"/>
  <c r="N90" i="1" s="1"/>
  <c r="O89" i="1"/>
  <c r="P89" i="1" s="1"/>
  <c r="Q89" i="1" s="1"/>
  <c r="R89" i="1" s="1"/>
  <c r="F89" i="1"/>
  <c r="H89" i="1" s="1"/>
  <c r="J89" i="1" s="1"/>
  <c r="L89" i="1" s="1"/>
  <c r="N89" i="1" s="1"/>
  <c r="D89" i="1"/>
  <c r="P88" i="1"/>
  <c r="Q88" i="1" s="1"/>
  <c r="R88" i="1" s="1"/>
  <c r="O88" i="1"/>
  <c r="D88" i="1"/>
  <c r="F88" i="1" s="1"/>
  <c r="H88" i="1" s="1"/>
  <c r="J88" i="1" s="1"/>
  <c r="L88" i="1" s="1"/>
  <c r="N88" i="1" s="1"/>
  <c r="O87" i="1"/>
  <c r="P87" i="1" s="1"/>
  <c r="Q87" i="1" s="1"/>
  <c r="R87" i="1" s="1"/>
  <c r="D87" i="1"/>
  <c r="F87" i="1" s="1"/>
  <c r="H87" i="1" s="1"/>
  <c r="J87" i="1" s="1"/>
  <c r="L87" i="1" s="1"/>
  <c r="N87" i="1" s="1"/>
  <c r="O86" i="1"/>
  <c r="P86" i="1" s="1"/>
  <c r="Q86" i="1" s="1"/>
  <c r="R86" i="1" s="1"/>
  <c r="H86" i="1"/>
  <c r="J86" i="1" s="1"/>
  <c r="L86" i="1" s="1"/>
  <c r="N86" i="1" s="1"/>
  <c r="F86" i="1"/>
  <c r="D86" i="1"/>
  <c r="O85" i="1"/>
  <c r="P85" i="1" s="1"/>
  <c r="Q85" i="1" s="1"/>
  <c r="R85" i="1" s="1"/>
  <c r="F85" i="1"/>
  <c r="H85" i="1" s="1"/>
  <c r="J85" i="1" s="1"/>
  <c r="L85" i="1" s="1"/>
  <c r="N85" i="1" s="1"/>
  <c r="D85" i="1"/>
  <c r="O84" i="1"/>
  <c r="P84" i="1" s="1"/>
  <c r="Q84" i="1" s="1"/>
  <c r="R84" i="1" s="1"/>
  <c r="J84" i="1"/>
  <c r="L84" i="1" s="1"/>
  <c r="N84" i="1" s="1"/>
  <c r="D84" i="1"/>
  <c r="F84" i="1" s="1"/>
  <c r="H84" i="1" s="1"/>
  <c r="O83" i="1"/>
  <c r="P83" i="1" s="1"/>
  <c r="Q83" i="1" s="1"/>
  <c r="R83" i="1" s="1"/>
  <c r="D83" i="1"/>
  <c r="F83" i="1" s="1"/>
  <c r="H83" i="1" s="1"/>
  <c r="J83" i="1" s="1"/>
  <c r="L83" i="1" s="1"/>
  <c r="N83" i="1" s="1"/>
  <c r="Q82" i="1"/>
  <c r="R82" i="1" s="1"/>
  <c r="P82" i="1"/>
  <c r="O82" i="1"/>
  <c r="D82" i="1"/>
  <c r="F82" i="1" s="1"/>
  <c r="H82" i="1" s="1"/>
  <c r="J82" i="1" s="1"/>
  <c r="L82" i="1" s="1"/>
  <c r="N82" i="1" s="1"/>
  <c r="Q81" i="1"/>
  <c r="R81" i="1" s="1"/>
  <c r="O81" i="1"/>
  <c r="P81" i="1" s="1"/>
  <c r="D81" i="1"/>
  <c r="F81" i="1" s="1"/>
  <c r="H81" i="1" s="1"/>
  <c r="J81" i="1" s="1"/>
  <c r="L81" i="1" s="1"/>
  <c r="N81" i="1" s="1"/>
  <c r="R80" i="1"/>
  <c r="P80" i="1"/>
  <c r="Q80" i="1" s="1"/>
  <c r="O80" i="1"/>
  <c r="H80" i="1"/>
  <c r="J80" i="1" s="1"/>
  <c r="L80" i="1" s="1"/>
  <c r="N80" i="1" s="1"/>
  <c r="D80" i="1"/>
  <c r="F80" i="1" s="1"/>
  <c r="O79" i="1"/>
  <c r="P79" i="1" s="1"/>
  <c r="Q79" i="1" s="1"/>
  <c r="R79" i="1" s="1"/>
  <c r="L79" i="1"/>
  <c r="N79" i="1" s="1"/>
  <c r="J79" i="1"/>
  <c r="D79" i="1"/>
  <c r="F79" i="1" s="1"/>
  <c r="H79" i="1" s="1"/>
  <c r="O78" i="1"/>
  <c r="P78" i="1" s="1"/>
  <c r="Q78" i="1" s="1"/>
  <c r="R78" i="1" s="1"/>
  <c r="H78" i="1"/>
  <c r="J78" i="1" s="1"/>
  <c r="L78" i="1" s="1"/>
  <c r="N78" i="1" s="1"/>
  <c r="F78" i="1"/>
  <c r="D78" i="1"/>
  <c r="O77" i="1"/>
  <c r="P77" i="1" s="1"/>
  <c r="Q77" i="1" s="1"/>
  <c r="R77" i="1" s="1"/>
  <c r="D77" i="1"/>
  <c r="F77" i="1" s="1"/>
  <c r="H77" i="1" s="1"/>
  <c r="J77" i="1" s="1"/>
  <c r="L77" i="1" s="1"/>
  <c r="N77" i="1" s="1"/>
  <c r="R76" i="1"/>
  <c r="O76" i="1"/>
  <c r="P76" i="1" s="1"/>
  <c r="Q76" i="1" s="1"/>
  <c r="D76" i="1"/>
  <c r="F76" i="1" s="1"/>
  <c r="H76" i="1" s="1"/>
  <c r="J76" i="1" s="1"/>
  <c r="L76" i="1" s="1"/>
  <c r="N76" i="1" s="1"/>
  <c r="Q75" i="1"/>
  <c r="R75" i="1" s="1"/>
  <c r="P75" i="1"/>
  <c r="O75" i="1"/>
  <c r="D75" i="1"/>
  <c r="F75" i="1" s="1"/>
  <c r="H75" i="1" s="1"/>
  <c r="J75" i="1" s="1"/>
  <c r="L75" i="1" s="1"/>
  <c r="N75" i="1" s="1"/>
  <c r="P74" i="1"/>
  <c r="Q74" i="1" s="1"/>
  <c r="R74" i="1" s="1"/>
  <c r="O74" i="1"/>
  <c r="D74" i="1"/>
  <c r="F74" i="1" s="1"/>
  <c r="H74" i="1" s="1"/>
  <c r="J74" i="1" s="1"/>
  <c r="L74" i="1" s="1"/>
  <c r="N74" i="1" s="1"/>
  <c r="P73" i="1"/>
  <c r="Q73" i="1" s="1"/>
  <c r="R73" i="1" s="1"/>
  <c r="O73" i="1"/>
  <c r="D73" i="1"/>
  <c r="F73" i="1" s="1"/>
  <c r="H73" i="1" s="1"/>
  <c r="J73" i="1" s="1"/>
  <c r="L73" i="1" s="1"/>
  <c r="N73" i="1" s="1"/>
  <c r="O72" i="1"/>
  <c r="P72" i="1" s="1"/>
  <c r="Q72" i="1" s="1"/>
  <c r="R72" i="1" s="1"/>
  <c r="H72" i="1"/>
  <c r="J72" i="1" s="1"/>
  <c r="L72" i="1" s="1"/>
  <c r="N72" i="1" s="1"/>
  <c r="F72" i="1"/>
  <c r="D72" i="1"/>
  <c r="P71" i="1"/>
  <c r="Q71" i="1" s="1"/>
  <c r="R71" i="1" s="1"/>
  <c r="O71" i="1"/>
  <c r="D71" i="1"/>
  <c r="F71" i="1" s="1"/>
  <c r="H71" i="1" s="1"/>
  <c r="J71" i="1" s="1"/>
  <c r="L71" i="1" s="1"/>
  <c r="N71" i="1" s="1"/>
  <c r="O70" i="1"/>
  <c r="P70" i="1" s="1"/>
  <c r="Q70" i="1" s="1"/>
  <c r="R70" i="1" s="1"/>
  <c r="D70" i="1"/>
  <c r="F70" i="1" s="1"/>
  <c r="H70" i="1" s="1"/>
  <c r="J70" i="1" s="1"/>
  <c r="L70" i="1" s="1"/>
  <c r="N70" i="1" s="1"/>
  <c r="R69" i="1"/>
  <c r="O69" i="1"/>
  <c r="P69" i="1" s="1"/>
  <c r="Q69" i="1" s="1"/>
  <c r="D69" i="1"/>
  <c r="F69" i="1" s="1"/>
  <c r="H69" i="1" s="1"/>
  <c r="J69" i="1" s="1"/>
  <c r="L69" i="1" s="1"/>
  <c r="N69" i="1" s="1"/>
  <c r="O68" i="1"/>
  <c r="P68" i="1" s="1"/>
  <c r="Q68" i="1" s="1"/>
  <c r="R68" i="1" s="1"/>
  <c r="H68" i="1"/>
  <c r="J68" i="1" s="1"/>
  <c r="L68" i="1" s="1"/>
  <c r="N68" i="1" s="1"/>
  <c r="F68" i="1"/>
  <c r="D68" i="1"/>
  <c r="O67" i="1"/>
  <c r="P67" i="1" s="1"/>
  <c r="Q67" i="1" s="1"/>
  <c r="R67" i="1" s="1"/>
  <c r="D67" i="1"/>
  <c r="F67" i="1" s="1"/>
  <c r="H67" i="1" s="1"/>
  <c r="J67" i="1" s="1"/>
  <c r="L67" i="1" s="1"/>
  <c r="N67" i="1" s="1"/>
  <c r="O66" i="1"/>
  <c r="P66" i="1" s="1"/>
  <c r="Q66" i="1" s="1"/>
  <c r="R66" i="1" s="1"/>
  <c r="J66" i="1"/>
  <c r="L66" i="1" s="1"/>
  <c r="N66" i="1" s="1"/>
  <c r="H66" i="1"/>
  <c r="F66" i="1"/>
  <c r="D66" i="1"/>
  <c r="O65" i="1"/>
  <c r="P65" i="1" s="1"/>
  <c r="Q65" i="1" s="1"/>
  <c r="R65" i="1" s="1"/>
  <c r="D65" i="1"/>
  <c r="F65" i="1" s="1"/>
  <c r="H65" i="1" s="1"/>
  <c r="J65" i="1" s="1"/>
  <c r="L65" i="1" s="1"/>
  <c r="N65" i="1" s="1"/>
  <c r="O64" i="1"/>
  <c r="P64" i="1" s="1"/>
  <c r="Q64" i="1" s="1"/>
  <c r="R64" i="1" s="1"/>
  <c r="F64" i="1"/>
  <c r="H64" i="1" s="1"/>
  <c r="J64" i="1" s="1"/>
  <c r="L64" i="1" s="1"/>
  <c r="N64" i="1" s="1"/>
  <c r="D64" i="1"/>
  <c r="P63" i="1"/>
  <c r="Q63" i="1" s="1"/>
  <c r="R63" i="1" s="1"/>
  <c r="O63" i="1"/>
  <c r="D63" i="1"/>
  <c r="F63" i="1" s="1"/>
  <c r="H63" i="1" s="1"/>
  <c r="J63" i="1" s="1"/>
  <c r="L63" i="1" s="1"/>
  <c r="N63" i="1" s="1"/>
  <c r="Q62" i="1"/>
  <c r="R62" i="1" s="1"/>
  <c r="P62" i="1"/>
  <c r="O62" i="1"/>
  <c r="D62" i="1"/>
  <c r="F62" i="1" s="1"/>
  <c r="H62" i="1" s="1"/>
  <c r="J62" i="1" s="1"/>
  <c r="L62" i="1" s="1"/>
  <c r="N62" i="1" s="1"/>
  <c r="O61" i="1"/>
  <c r="P61" i="1" s="1"/>
  <c r="Q61" i="1" s="1"/>
  <c r="R61" i="1" s="1"/>
  <c r="H61" i="1"/>
  <c r="J61" i="1" s="1"/>
  <c r="L61" i="1" s="1"/>
  <c r="N61" i="1" s="1"/>
  <c r="F61" i="1"/>
  <c r="D61" i="1"/>
  <c r="O60" i="1"/>
  <c r="P60" i="1" s="1"/>
  <c r="Q60" i="1" s="1"/>
  <c r="R60" i="1" s="1"/>
  <c r="D60" i="1"/>
  <c r="F60" i="1" s="1"/>
  <c r="H60" i="1" s="1"/>
  <c r="J60" i="1" s="1"/>
  <c r="L60" i="1" s="1"/>
  <c r="N60" i="1" s="1"/>
  <c r="P59" i="1"/>
  <c r="Q59" i="1" s="1"/>
  <c r="R59" i="1" s="1"/>
  <c r="O59" i="1"/>
  <c r="N59" i="1"/>
  <c r="F59" i="1"/>
  <c r="H59" i="1" s="1"/>
  <c r="J59" i="1" s="1"/>
  <c r="L59" i="1" s="1"/>
  <c r="D59" i="1"/>
  <c r="P58" i="1"/>
  <c r="Q58" i="1" s="1"/>
  <c r="R58" i="1" s="1"/>
  <c r="O58" i="1"/>
  <c r="D58" i="1"/>
  <c r="F58" i="1" s="1"/>
  <c r="H58" i="1" s="1"/>
  <c r="J58" i="1" s="1"/>
  <c r="L58" i="1" s="1"/>
  <c r="N58" i="1" s="1"/>
  <c r="P57" i="1"/>
  <c r="Q57" i="1" s="1"/>
  <c r="R57" i="1" s="1"/>
  <c r="O57" i="1"/>
  <c r="D57" i="1"/>
  <c r="F57" i="1" s="1"/>
  <c r="H57" i="1" s="1"/>
  <c r="J57" i="1" s="1"/>
  <c r="L57" i="1" s="1"/>
  <c r="N57" i="1" s="1"/>
  <c r="O56" i="1"/>
  <c r="P56" i="1" s="1"/>
  <c r="Q56" i="1" s="1"/>
  <c r="R56" i="1" s="1"/>
  <c r="F56" i="1"/>
  <c r="H56" i="1" s="1"/>
  <c r="J56" i="1" s="1"/>
  <c r="L56" i="1" s="1"/>
  <c r="N56" i="1" s="1"/>
  <c r="D56" i="1"/>
  <c r="R55" i="1"/>
  <c r="O55" i="1"/>
  <c r="P55" i="1" s="1"/>
  <c r="Q55" i="1" s="1"/>
  <c r="F55" i="1"/>
  <c r="H55" i="1" s="1"/>
  <c r="J55" i="1" s="1"/>
  <c r="L55" i="1" s="1"/>
  <c r="N55" i="1" s="1"/>
  <c r="D55" i="1"/>
  <c r="O54" i="1"/>
  <c r="P54" i="1" s="1"/>
  <c r="Q54" i="1" s="1"/>
  <c r="R54" i="1" s="1"/>
  <c r="D54" i="1"/>
  <c r="F54" i="1" s="1"/>
  <c r="H54" i="1" s="1"/>
  <c r="J54" i="1" s="1"/>
  <c r="L54" i="1" s="1"/>
  <c r="N54" i="1" s="1"/>
  <c r="O53" i="1"/>
  <c r="P53" i="1" s="1"/>
  <c r="Q53" i="1" s="1"/>
  <c r="R53" i="1" s="1"/>
  <c r="L53" i="1"/>
  <c r="N53" i="1" s="1"/>
  <c r="J53" i="1"/>
  <c r="H53" i="1"/>
  <c r="D53" i="1"/>
  <c r="F53" i="1" s="1"/>
  <c r="O52" i="1"/>
  <c r="P52" i="1" s="1"/>
  <c r="Q52" i="1" s="1"/>
  <c r="R52" i="1" s="1"/>
  <c r="F52" i="1"/>
  <c r="H52" i="1" s="1"/>
  <c r="J52" i="1" s="1"/>
  <c r="L52" i="1" s="1"/>
  <c r="N52" i="1" s="1"/>
  <c r="D52" i="1"/>
  <c r="P51" i="1"/>
  <c r="Q51" i="1" s="1"/>
  <c r="R51" i="1" s="1"/>
  <c r="O51" i="1"/>
  <c r="D51" i="1"/>
  <c r="F51" i="1" s="1"/>
  <c r="H51" i="1" s="1"/>
  <c r="J51" i="1" s="1"/>
  <c r="L51" i="1" s="1"/>
  <c r="N51" i="1" s="1"/>
  <c r="P50" i="1"/>
  <c r="Q50" i="1" s="1"/>
  <c r="R50" i="1" s="1"/>
  <c r="O50" i="1"/>
  <c r="D50" i="1"/>
  <c r="F50" i="1" s="1"/>
  <c r="H50" i="1" s="1"/>
  <c r="J50" i="1" s="1"/>
  <c r="L50" i="1" s="1"/>
  <c r="N50" i="1" s="1"/>
  <c r="P49" i="1"/>
  <c r="Q49" i="1" s="1"/>
  <c r="R49" i="1" s="1"/>
  <c r="O49" i="1"/>
  <c r="D49" i="1"/>
  <c r="F49" i="1" s="1"/>
  <c r="H49" i="1" s="1"/>
  <c r="J49" i="1" s="1"/>
  <c r="L49" i="1" s="1"/>
  <c r="N49" i="1" s="1"/>
  <c r="O48" i="1"/>
  <c r="P48" i="1" s="1"/>
  <c r="Q48" i="1" s="1"/>
  <c r="R48" i="1" s="1"/>
  <c r="D48" i="1"/>
  <c r="F48" i="1" s="1"/>
  <c r="H48" i="1" s="1"/>
  <c r="J48" i="1" s="1"/>
  <c r="L48" i="1" s="1"/>
  <c r="N48" i="1" s="1"/>
  <c r="O47" i="1"/>
  <c r="P47" i="1" s="1"/>
  <c r="Q47" i="1" s="1"/>
  <c r="R47" i="1" s="1"/>
  <c r="D47" i="1"/>
  <c r="F47" i="1" s="1"/>
  <c r="H47" i="1" s="1"/>
  <c r="J47" i="1" s="1"/>
  <c r="L47" i="1" s="1"/>
  <c r="N47" i="1" s="1"/>
  <c r="O46" i="1"/>
  <c r="P46" i="1" s="1"/>
  <c r="Q46" i="1" s="1"/>
  <c r="R46" i="1" s="1"/>
  <c r="D46" i="1"/>
  <c r="F46" i="1" s="1"/>
  <c r="H46" i="1" s="1"/>
  <c r="J46" i="1" s="1"/>
  <c r="L46" i="1" s="1"/>
  <c r="N46" i="1" s="1"/>
  <c r="P45" i="1"/>
  <c r="Q45" i="1" s="1"/>
  <c r="R45" i="1" s="1"/>
  <c r="O45" i="1"/>
  <c r="D45" i="1"/>
  <c r="F45" i="1" s="1"/>
  <c r="H45" i="1" s="1"/>
  <c r="J45" i="1" s="1"/>
  <c r="L45" i="1" s="1"/>
  <c r="N45" i="1" s="1"/>
  <c r="O44" i="1"/>
  <c r="P44" i="1" s="1"/>
  <c r="Q44" i="1" s="1"/>
  <c r="R44" i="1" s="1"/>
  <c r="D44" i="1"/>
  <c r="F44" i="1" s="1"/>
  <c r="H44" i="1" s="1"/>
  <c r="J44" i="1" s="1"/>
  <c r="L44" i="1" s="1"/>
  <c r="N44" i="1" s="1"/>
  <c r="P43" i="1"/>
  <c r="Q43" i="1" s="1"/>
  <c r="R43" i="1" s="1"/>
  <c r="O43" i="1"/>
  <c r="F43" i="1"/>
  <c r="H43" i="1" s="1"/>
  <c r="J43" i="1" s="1"/>
  <c r="L43" i="1" s="1"/>
  <c r="N43" i="1" s="1"/>
  <c r="D43" i="1"/>
  <c r="P42" i="1"/>
  <c r="Q42" i="1" s="1"/>
  <c r="R42" i="1" s="1"/>
  <c r="O42" i="1"/>
  <c r="D42" i="1"/>
  <c r="F42" i="1" s="1"/>
  <c r="H42" i="1" s="1"/>
  <c r="J42" i="1" s="1"/>
  <c r="L42" i="1" s="1"/>
  <c r="N42" i="1" s="1"/>
  <c r="P41" i="1"/>
  <c r="Q41" i="1" s="1"/>
  <c r="R41" i="1" s="1"/>
  <c r="O41" i="1"/>
  <c r="F41" i="1"/>
  <c r="H41" i="1" s="1"/>
  <c r="J41" i="1" s="1"/>
  <c r="L41" i="1" s="1"/>
  <c r="N41" i="1" s="1"/>
  <c r="D41" i="1"/>
  <c r="O40" i="1"/>
  <c r="P40" i="1" s="1"/>
  <c r="Q40" i="1" s="1"/>
  <c r="R40" i="1" s="1"/>
  <c r="J40" i="1"/>
  <c r="L40" i="1" s="1"/>
  <c r="N40" i="1" s="1"/>
  <c r="D40" i="1"/>
  <c r="F40" i="1" s="1"/>
  <c r="H40" i="1" s="1"/>
  <c r="O39" i="1"/>
  <c r="P39" i="1" s="1"/>
  <c r="Q39" i="1" s="1"/>
  <c r="R39" i="1" s="1"/>
  <c r="D39" i="1"/>
  <c r="F39" i="1" s="1"/>
  <c r="H39" i="1" s="1"/>
  <c r="J39" i="1" s="1"/>
  <c r="L39" i="1" s="1"/>
  <c r="N39" i="1" s="1"/>
  <c r="Q38" i="1"/>
  <c r="R38" i="1" s="1"/>
  <c r="P38" i="1"/>
  <c r="O38" i="1"/>
  <c r="D38" i="1"/>
  <c r="F38" i="1" s="1"/>
  <c r="H38" i="1" s="1"/>
  <c r="J38" i="1" s="1"/>
  <c r="L38" i="1" s="1"/>
  <c r="N38" i="1" s="1"/>
  <c r="Q37" i="1"/>
  <c r="R37" i="1" s="1"/>
  <c r="O37" i="1"/>
  <c r="P37" i="1" s="1"/>
  <c r="D37" i="1"/>
  <c r="F37" i="1" s="1"/>
  <c r="H37" i="1" s="1"/>
  <c r="J37" i="1" s="1"/>
  <c r="L37" i="1" s="1"/>
  <c r="N37" i="1" s="1"/>
  <c r="P36" i="1"/>
  <c r="Q36" i="1" s="1"/>
  <c r="R36" i="1" s="1"/>
  <c r="O36" i="1"/>
  <c r="F36" i="1"/>
  <c r="H36" i="1" s="1"/>
  <c r="J36" i="1" s="1"/>
  <c r="L36" i="1" s="1"/>
  <c r="N36" i="1" s="1"/>
  <c r="D36" i="1"/>
  <c r="O35" i="1"/>
  <c r="P35" i="1" s="1"/>
  <c r="Q35" i="1" s="1"/>
  <c r="R35" i="1" s="1"/>
  <c r="D35" i="1"/>
  <c r="F35" i="1" s="1"/>
  <c r="H35" i="1" s="1"/>
  <c r="J35" i="1" s="1"/>
  <c r="L35" i="1" s="1"/>
  <c r="N35" i="1" s="1"/>
  <c r="O34" i="1"/>
  <c r="P34" i="1" s="1"/>
  <c r="Q34" i="1" s="1"/>
  <c r="R34" i="1" s="1"/>
  <c r="H34" i="1"/>
  <c r="J34" i="1" s="1"/>
  <c r="L34" i="1" s="1"/>
  <c r="N34" i="1" s="1"/>
  <c r="D34" i="1"/>
  <c r="F34" i="1" s="1"/>
  <c r="P33" i="1"/>
  <c r="Q33" i="1" s="1"/>
  <c r="R33" i="1" s="1"/>
  <c r="O33" i="1"/>
  <c r="N33" i="1"/>
  <c r="D33" i="1"/>
  <c r="F33" i="1" s="1"/>
  <c r="H33" i="1" s="1"/>
  <c r="J33" i="1" s="1"/>
  <c r="L33" i="1" s="1"/>
  <c r="O32" i="1"/>
  <c r="P32" i="1" s="1"/>
  <c r="Q32" i="1" s="1"/>
  <c r="R32" i="1" s="1"/>
  <c r="F32" i="1"/>
  <c r="H32" i="1" s="1"/>
  <c r="J32" i="1" s="1"/>
  <c r="L32" i="1" s="1"/>
  <c r="N32" i="1" s="1"/>
  <c r="D32" i="1"/>
  <c r="P31" i="1"/>
  <c r="Q31" i="1" s="1"/>
  <c r="R31" i="1" s="1"/>
  <c r="O31" i="1"/>
  <c r="D31" i="1"/>
  <c r="F31" i="1" s="1"/>
  <c r="H31" i="1" s="1"/>
  <c r="J31" i="1" s="1"/>
  <c r="L31" i="1" s="1"/>
  <c r="N31" i="1" s="1"/>
  <c r="O30" i="1"/>
  <c r="P30" i="1" s="1"/>
  <c r="Q30" i="1" s="1"/>
  <c r="R30" i="1" s="1"/>
  <c r="D30" i="1"/>
  <c r="F30" i="1" s="1"/>
  <c r="H30" i="1" s="1"/>
  <c r="J30" i="1" s="1"/>
  <c r="L30" i="1" s="1"/>
  <c r="N30" i="1" s="1"/>
  <c r="R29" i="1"/>
  <c r="Q29" i="1"/>
  <c r="P29" i="1"/>
  <c r="O29" i="1"/>
  <c r="D29" i="1"/>
  <c r="F29" i="1" s="1"/>
  <c r="H29" i="1" s="1"/>
  <c r="J29" i="1" s="1"/>
  <c r="L29" i="1" s="1"/>
  <c r="N29" i="1" s="1"/>
  <c r="O28" i="1"/>
  <c r="P28" i="1" s="1"/>
  <c r="Q28" i="1" s="1"/>
  <c r="R28" i="1" s="1"/>
  <c r="L28" i="1"/>
  <c r="N28" i="1" s="1"/>
  <c r="J28" i="1"/>
  <c r="D28" i="1"/>
  <c r="F28" i="1" s="1"/>
  <c r="H28" i="1" s="1"/>
  <c r="O27" i="1"/>
  <c r="P27" i="1" s="1"/>
  <c r="Q27" i="1" s="1"/>
  <c r="R27" i="1" s="1"/>
  <c r="F27" i="1"/>
  <c r="H27" i="1" s="1"/>
  <c r="J27" i="1" s="1"/>
  <c r="L27" i="1" s="1"/>
  <c r="N27" i="1" s="1"/>
  <c r="D27" i="1"/>
  <c r="O26" i="1"/>
  <c r="P26" i="1" s="1"/>
  <c r="Q26" i="1" s="1"/>
  <c r="R26" i="1" s="1"/>
  <c r="D26" i="1"/>
  <c r="F26" i="1" s="1"/>
  <c r="H26" i="1" s="1"/>
  <c r="J26" i="1" s="1"/>
  <c r="L26" i="1" s="1"/>
  <c r="N26" i="1" s="1"/>
  <c r="O25" i="1"/>
  <c r="P25" i="1" s="1"/>
  <c r="Q25" i="1" s="1"/>
  <c r="R25" i="1" s="1"/>
  <c r="D25" i="1"/>
  <c r="F25" i="1" s="1"/>
  <c r="H25" i="1" s="1"/>
  <c r="J25" i="1" s="1"/>
  <c r="L25" i="1" s="1"/>
  <c r="N25" i="1" s="1"/>
  <c r="O24" i="1"/>
  <c r="P24" i="1" s="1"/>
  <c r="Q24" i="1" s="1"/>
  <c r="R24" i="1" s="1"/>
  <c r="D24" i="1"/>
  <c r="F24" i="1" s="1"/>
  <c r="H24" i="1" s="1"/>
  <c r="J24" i="1" s="1"/>
  <c r="L24" i="1" s="1"/>
  <c r="N24" i="1" s="1"/>
  <c r="Q23" i="1"/>
  <c r="R23" i="1" s="1"/>
  <c r="P23" i="1"/>
  <c r="O23" i="1"/>
  <c r="L23" i="1"/>
  <c r="N23" i="1" s="1"/>
  <c r="D23" i="1"/>
  <c r="F23" i="1" s="1"/>
  <c r="H23" i="1" s="1"/>
  <c r="J23" i="1" s="1"/>
  <c r="O22" i="1"/>
  <c r="P22" i="1" s="1"/>
  <c r="Q22" i="1" s="1"/>
  <c r="R22" i="1" s="1"/>
  <c r="D22" i="1"/>
  <c r="F22" i="1" s="1"/>
  <c r="H22" i="1" s="1"/>
  <c r="J22" i="1" s="1"/>
  <c r="L22" i="1" s="1"/>
  <c r="N22" i="1" s="1"/>
  <c r="O21" i="1"/>
  <c r="P21" i="1" s="1"/>
  <c r="Q21" i="1" s="1"/>
  <c r="R21" i="1" s="1"/>
  <c r="H21" i="1"/>
  <c r="J21" i="1" s="1"/>
  <c r="L21" i="1" s="1"/>
  <c r="N21" i="1" s="1"/>
  <c r="F21" i="1"/>
  <c r="D21" i="1"/>
  <c r="O20" i="1"/>
  <c r="P20" i="1" s="1"/>
  <c r="Q20" i="1" s="1"/>
  <c r="R20" i="1" s="1"/>
  <c r="H20" i="1"/>
  <c r="J20" i="1" s="1"/>
  <c r="L20" i="1" s="1"/>
  <c r="N20" i="1" s="1"/>
  <c r="F20" i="1"/>
  <c r="D20" i="1"/>
  <c r="O19" i="1"/>
  <c r="P19" i="1" s="1"/>
  <c r="Q19" i="1" s="1"/>
  <c r="R19" i="1" s="1"/>
  <c r="D19" i="1"/>
  <c r="F19" i="1" s="1"/>
  <c r="H19" i="1" s="1"/>
  <c r="J19" i="1" s="1"/>
  <c r="L19" i="1" s="1"/>
  <c r="N19" i="1" s="1"/>
  <c r="P18" i="1"/>
  <c r="Q18" i="1" s="1"/>
  <c r="R18" i="1" s="1"/>
  <c r="O18" i="1"/>
  <c r="D18" i="1"/>
  <c r="F18" i="1" s="1"/>
  <c r="H18" i="1" s="1"/>
  <c r="J18" i="1" s="1"/>
  <c r="L18" i="1" s="1"/>
  <c r="N18" i="1" s="1"/>
  <c r="O17" i="1"/>
  <c r="P17" i="1" s="1"/>
  <c r="Q17" i="1" s="1"/>
  <c r="R17" i="1" s="1"/>
  <c r="H17" i="1"/>
  <c r="J17" i="1" s="1"/>
  <c r="L17" i="1" s="1"/>
  <c r="N17" i="1" s="1"/>
  <c r="F17" i="1"/>
  <c r="D17" i="1"/>
  <c r="O16" i="1"/>
  <c r="P16" i="1" s="1"/>
  <c r="Q16" i="1" s="1"/>
  <c r="R16" i="1" s="1"/>
  <c r="D16" i="1"/>
  <c r="F16" i="1" s="1"/>
  <c r="H16" i="1" s="1"/>
  <c r="J16" i="1" s="1"/>
  <c r="L16" i="1" s="1"/>
  <c r="N16" i="1" s="1"/>
  <c r="O15" i="1"/>
  <c r="P15" i="1" s="1"/>
  <c r="Q15" i="1" s="1"/>
  <c r="R15" i="1" s="1"/>
  <c r="D15" i="1"/>
  <c r="F15" i="1" s="1"/>
  <c r="H15" i="1" s="1"/>
  <c r="J15" i="1" s="1"/>
  <c r="L15" i="1" s="1"/>
  <c r="N15" i="1" s="1"/>
  <c r="Q14" i="1"/>
  <c r="R14" i="1" s="1"/>
  <c r="P14" i="1"/>
  <c r="O14" i="1"/>
  <c r="D14" i="1"/>
  <c r="F14" i="1" s="1"/>
  <c r="H14" i="1" s="1"/>
  <c r="J14" i="1" s="1"/>
  <c r="L14" i="1" s="1"/>
  <c r="N14" i="1" s="1"/>
  <c r="O13" i="1"/>
  <c r="P13" i="1" s="1"/>
  <c r="Q13" i="1" s="1"/>
  <c r="R13" i="1" s="1"/>
  <c r="J13" i="1"/>
  <c r="L13" i="1" s="1"/>
  <c r="N13" i="1" s="1"/>
  <c r="H13" i="1"/>
  <c r="F13" i="1"/>
  <c r="D13" i="1"/>
  <c r="P12" i="1"/>
  <c r="Q12" i="1" s="1"/>
  <c r="R12" i="1" s="1"/>
  <c r="O12" i="1"/>
  <c r="D12" i="1"/>
  <c r="F12" i="1" s="1"/>
  <c r="H12" i="1" s="1"/>
  <c r="J12" i="1" s="1"/>
  <c r="L12" i="1" s="1"/>
  <c r="N12" i="1" s="1"/>
  <c r="P11" i="1"/>
  <c r="Q11" i="1" s="1"/>
  <c r="R11" i="1" s="1"/>
  <c r="O11" i="1"/>
  <c r="F11" i="1"/>
  <c r="H11" i="1" s="1"/>
  <c r="J11" i="1" s="1"/>
  <c r="L11" i="1" s="1"/>
  <c r="N11" i="1" s="1"/>
  <c r="D11" i="1"/>
  <c r="Q10" i="1"/>
  <c r="R10" i="1" s="1"/>
  <c r="O10" i="1"/>
  <c r="P10" i="1" s="1"/>
  <c r="D10" i="1"/>
  <c r="F10" i="1" s="1"/>
  <c r="H10" i="1" s="1"/>
  <c r="J10" i="1" s="1"/>
  <c r="L10" i="1" s="1"/>
  <c r="N10" i="1" s="1"/>
  <c r="O9" i="1"/>
  <c r="P9" i="1" s="1"/>
  <c r="Q9" i="1" s="1"/>
  <c r="R9" i="1" s="1"/>
  <c r="F9" i="1"/>
  <c r="H9" i="1" s="1"/>
  <c r="J9" i="1" s="1"/>
  <c r="L9" i="1" s="1"/>
  <c r="N9" i="1" s="1"/>
  <c r="D9" i="1"/>
  <c r="O8" i="1"/>
  <c r="P8" i="1" s="1"/>
  <c r="Q8" i="1" s="1"/>
  <c r="R8" i="1" s="1"/>
  <c r="D8" i="1"/>
  <c r="F8" i="1" s="1"/>
  <c r="H8" i="1" s="1"/>
  <c r="J8" i="1" s="1"/>
  <c r="L8" i="1" s="1"/>
  <c r="N8" i="1" s="1"/>
  <c r="Q7" i="1"/>
  <c r="R7" i="1" s="1"/>
  <c r="P7" i="1"/>
  <c r="O7" i="1"/>
  <c r="F7" i="1"/>
  <c r="H7" i="1" s="1"/>
  <c r="J7" i="1" s="1"/>
  <c r="L7" i="1" s="1"/>
  <c r="N7" i="1" s="1"/>
  <c r="D7" i="1"/>
  <c r="P6" i="1"/>
  <c r="Q6" i="1" s="1"/>
  <c r="R6" i="1" s="1"/>
  <c r="O6" i="1"/>
  <c r="D6" i="1"/>
  <c r="F6" i="1" s="1"/>
  <c r="H6" i="1" s="1"/>
  <c r="B1" i="1"/>
  <c r="C1" i="1" s="1"/>
  <c r="D1" i="1" s="1"/>
  <c r="E1" i="1" s="1"/>
  <c r="F1" i="1" s="1"/>
  <c r="G1" i="1" s="1"/>
  <c r="H1" i="1" s="1"/>
  <c r="I1" i="1" s="1"/>
  <c r="J1" i="1" s="1"/>
  <c r="K1" i="1" s="1"/>
  <c r="L1" i="1" s="1"/>
  <c r="M1" i="1" s="1"/>
  <c r="N1" i="1" s="1"/>
  <c r="O1" i="1" s="1"/>
  <c r="P1" i="1" s="1"/>
  <c r="Q1" i="1" s="1"/>
  <c r="R1" i="1" s="1"/>
  <c r="E5" i="5" l="1"/>
  <c r="G15" i="5" s="1"/>
  <c r="F5" i="5"/>
  <c r="G5" i="5"/>
  <c r="G6" i="5"/>
  <c r="G16" i="5"/>
  <c r="B3" i="5"/>
  <c r="B12" i="5" s="1"/>
  <c r="F278" i="1"/>
  <c r="H278" i="1" s="1"/>
  <c r="J278" i="1" s="1"/>
  <c r="L278" i="1" s="1"/>
  <c r="N278" i="1" s="1"/>
  <c r="H297" i="1"/>
  <c r="J6" i="1"/>
  <c r="R297" i="1"/>
  <c r="I297" i="4"/>
  <c r="D297" i="1"/>
  <c r="F297" i="1"/>
  <c r="D13" i="5"/>
  <c r="G297" i="4"/>
  <c r="O297" i="1"/>
  <c r="P297" i="1"/>
  <c r="G297" i="3"/>
  <c r="Q297" i="1"/>
  <c r="E297" i="3"/>
  <c r="E297" i="4"/>
  <c r="F15" i="5"/>
  <c r="C35" i="6" s="1"/>
  <c r="D4" i="5"/>
  <c r="F14" i="5" s="1"/>
  <c r="C34" i="6" s="1"/>
  <c r="G4" i="5"/>
  <c r="E14" i="5"/>
  <c r="F4" i="5"/>
  <c r="B34" i="6"/>
  <c r="E4" i="5"/>
  <c r="G14" i="5" s="1"/>
  <c r="F6" i="5"/>
  <c r="G3" i="5" l="1"/>
  <c r="C3" i="5"/>
  <c r="C9" i="5" s="1"/>
  <c r="C20" i="5" s="1"/>
  <c r="D3" i="5"/>
  <c r="B9" i="5"/>
  <c r="B32" i="6" s="1"/>
  <c r="B36" i="6" s="1"/>
  <c r="F3" i="5"/>
  <c r="F9" i="5" s="1"/>
  <c r="F20" i="5" s="1"/>
  <c r="E3" i="5"/>
  <c r="E9" i="5" s="1"/>
  <c r="E20" i="5" s="1"/>
  <c r="G9" i="5"/>
  <c r="G20" i="5" s="1"/>
  <c r="B17" i="5"/>
  <c r="B21" i="5" s="1"/>
  <c r="C12" i="5"/>
  <c r="C17" i="5" s="1"/>
  <c r="C21" i="5" s="1"/>
  <c r="C33" i="6"/>
  <c r="C36" i="6" s="1"/>
  <c r="F13" i="5"/>
  <c r="F17" i="5" s="1"/>
  <c r="F21" i="5" s="1"/>
  <c r="D17" i="5"/>
  <c r="D21" i="5" s="1"/>
  <c r="G13" i="5"/>
  <c r="G17" i="5" s="1"/>
  <c r="G21" i="5" s="1"/>
  <c r="E13" i="5"/>
  <c r="E17" i="5" s="1"/>
  <c r="E21" i="5" s="1"/>
  <c r="D9" i="5"/>
  <c r="D20" i="5" s="1"/>
  <c r="J297" i="1"/>
  <c r="L6" i="1"/>
  <c r="C22" i="5" l="1"/>
  <c r="G22" i="5"/>
  <c r="B20" i="5"/>
  <c r="B22" i="5" s="1"/>
  <c r="C23" i="5" s="1"/>
  <c r="E22" i="5"/>
  <c r="D22" i="5"/>
  <c r="L297" i="1"/>
  <c r="N6" i="1"/>
  <c r="N297" i="1" s="1"/>
  <c r="F22" i="5"/>
  <c r="C37" i="6"/>
  <c r="C38" i="6" s="1"/>
  <c r="C25" i="5" l="1"/>
  <c r="C28" i="5"/>
  <c r="C27" i="5"/>
  <c r="D23" i="5"/>
  <c r="E23" i="5" s="1"/>
  <c r="C24" i="5"/>
  <c r="C26" i="5"/>
  <c r="D24" i="5"/>
  <c r="E28" i="5"/>
  <c r="E25" i="5"/>
  <c r="D28" i="5"/>
  <c r="D27" i="5"/>
  <c r="D25" i="5"/>
  <c r="D26" i="5"/>
  <c r="E24" i="5" l="1"/>
  <c r="E26" i="5"/>
  <c r="E27" i="5"/>
  <c r="F24" i="5"/>
  <c r="F23" i="5"/>
  <c r="F26" i="5"/>
  <c r="F25" i="5"/>
  <c r="F28" i="5"/>
  <c r="F27" i="5"/>
  <c r="G27" i="5" l="1"/>
  <c r="G26" i="5"/>
  <c r="G24" i="5"/>
  <c r="G23" i="5"/>
  <c r="G25" i="5"/>
  <c r="G28" i="5"/>
</calcChain>
</file>

<file path=xl/sharedStrings.xml><?xml version="1.0" encoding="utf-8"?>
<sst xmlns="http://schemas.openxmlformats.org/spreadsheetml/2006/main" count="2150" uniqueCount="684">
  <si>
    <t xml:space="preserve">Förändring i kommunal fastighetsavgift 2008–2013, samt </t>
  </si>
  <si>
    <t>preliminär utbetalning 2011-2013, kommunvis</t>
  </si>
  <si>
    <t>Värden i kronor</t>
  </si>
  <si>
    <t>Kod</t>
  </si>
  <si>
    <t>Namn</t>
  </si>
  <si>
    <t>inv 1/11 2007</t>
  </si>
  <si>
    <t>Basvärde 2008 1314,52*inv 1/11 2007</t>
  </si>
  <si>
    <t>Förändring i kommunal fastighetsavg 2008–2009</t>
  </si>
  <si>
    <t>Intäkt av fastighetsavg 2009</t>
  </si>
  <si>
    <t>Förändring i kommunal fastighetsavg 2009–2010</t>
  </si>
  <si>
    <t>Intäkt av fastighetsavg 2010</t>
  </si>
  <si>
    <t>Förändring i kommunal fastighetsavg 2010–2011</t>
  </si>
  <si>
    <t>Intäkt avfastighetsavg 2011</t>
  </si>
  <si>
    <t>Prognos förändring i kommunal fastighetsavg 2011–2012</t>
  </si>
  <si>
    <t>Prognos fastighetsavg 2012</t>
  </si>
  <si>
    <t>Prognos förändring i kommunal fastighetsavg 2012–2013</t>
  </si>
  <si>
    <t>Prognos fastighetsavg 2013</t>
  </si>
  <si>
    <t>Utbet basbelopp from 2010 = 1328,69*inv 1/11 2007</t>
  </si>
  <si>
    <t>Utbet 2011 = utbet 2010+förändr 2009</t>
  </si>
  <si>
    <t>Utbet 2012 = utbet 2011+förändr 2010</t>
  </si>
  <si>
    <t>Utbet 2013 = utbet 2012+färändr 2011</t>
  </si>
  <si>
    <t>Upplands Väsby</t>
  </si>
  <si>
    <t>Vallentuna</t>
  </si>
  <si>
    <t>Österåker</t>
  </si>
  <si>
    <t>Värmdö</t>
  </si>
  <si>
    <t>Järfälla</t>
  </si>
  <si>
    <t>Ekerö</t>
  </si>
  <si>
    <t>Huddinge</t>
  </si>
  <si>
    <t>Botkyrka</t>
  </si>
  <si>
    <t>Salem</t>
  </si>
  <si>
    <t>Haninge</t>
  </si>
  <si>
    <t>Tyresö</t>
  </si>
  <si>
    <t>Upplands-Bro</t>
  </si>
  <si>
    <t>Nykvarn</t>
  </si>
  <si>
    <t>Täby</t>
  </si>
  <si>
    <t>Danderyd</t>
  </si>
  <si>
    <t>Sollentuna</t>
  </si>
  <si>
    <t>Stockholm</t>
  </si>
  <si>
    <t>Södertälje</t>
  </si>
  <si>
    <t>Nacka</t>
  </si>
  <si>
    <t>Sundbyberg</t>
  </si>
  <si>
    <t>Solna</t>
  </si>
  <si>
    <t>Lidingö</t>
  </si>
  <si>
    <t>Vaxholm</t>
  </si>
  <si>
    <t>Norrtälje</t>
  </si>
  <si>
    <t>Sigtuna</t>
  </si>
  <si>
    <t>Nynäshamn</t>
  </si>
  <si>
    <t>Håbo</t>
  </si>
  <si>
    <t>Älvkarleby</t>
  </si>
  <si>
    <t>Knivsta</t>
  </si>
  <si>
    <t>Heby</t>
  </si>
  <si>
    <t>Tierp</t>
  </si>
  <si>
    <t>Uppsala</t>
  </si>
  <si>
    <t>Enköping</t>
  </si>
  <si>
    <t>Östhammar</t>
  </si>
  <si>
    <t>Vingåker</t>
  </si>
  <si>
    <t>Gnesta</t>
  </si>
  <si>
    <t>Nyköping</t>
  </si>
  <si>
    <t>Oxelösund</t>
  </si>
  <si>
    <t>Flen</t>
  </si>
  <si>
    <t>Katrineholm</t>
  </si>
  <si>
    <t>Eskilstuna</t>
  </si>
  <si>
    <t>Strängnäs</t>
  </si>
  <si>
    <t>Trosa</t>
  </si>
  <si>
    <t>Ödeshög</t>
  </si>
  <si>
    <t>Ydre</t>
  </si>
  <si>
    <t>Kinda</t>
  </si>
  <si>
    <t>Boxholm</t>
  </si>
  <si>
    <t>Åtvidaberg</t>
  </si>
  <si>
    <t>Finspång</t>
  </si>
  <si>
    <t>Valdemarsvik</t>
  </si>
  <si>
    <t>Linköping</t>
  </si>
  <si>
    <t>Norrköping</t>
  </si>
  <si>
    <t>Söderköping</t>
  </si>
  <si>
    <t>Motala</t>
  </si>
  <si>
    <t>Vadstena</t>
  </si>
  <si>
    <t>Mjölby</t>
  </si>
  <si>
    <t>Aneby</t>
  </si>
  <si>
    <t>Gnosjö</t>
  </si>
  <si>
    <t>Mullsjö</t>
  </si>
  <si>
    <t>Habo</t>
  </si>
  <si>
    <t>Gislaved</t>
  </si>
  <si>
    <t>Vaggeryd</t>
  </si>
  <si>
    <t>Jönköping</t>
  </si>
  <si>
    <t>Nässjö</t>
  </si>
  <si>
    <t>Värnamo</t>
  </si>
  <si>
    <t>Sävsjö</t>
  </si>
  <si>
    <t>Vetlanda</t>
  </si>
  <si>
    <t>Eksjö</t>
  </si>
  <si>
    <t>Tranås</t>
  </si>
  <si>
    <t>Uppvidinge</t>
  </si>
  <si>
    <t>Lessebo</t>
  </si>
  <si>
    <t>Tingsryd</t>
  </si>
  <si>
    <t>Alvesta</t>
  </si>
  <si>
    <t>Älmhult</t>
  </si>
  <si>
    <t>Markaryd</t>
  </si>
  <si>
    <t>Växjö</t>
  </si>
  <si>
    <t>Ljungby</t>
  </si>
  <si>
    <t>Högsby</t>
  </si>
  <si>
    <t>Torsås</t>
  </si>
  <si>
    <t>Mörbylånga</t>
  </si>
  <si>
    <t>Hultsfred</t>
  </si>
  <si>
    <t>Mönsterås</t>
  </si>
  <si>
    <t>Emmaboda</t>
  </si>
  <si>
    <t>Kalmar</t>
  </si>
  <si>
    <t>Nybro</t>
  </si>
  <si>
    <t>Oskarshamn</t>
  </si>
  <si>
    <t>Västervik</t>
  </si>
  <si>
    <t>Vimmerby</t>
  </si>
  <si>
    <t>Borgholm</t>
  </si>
  <si>
    <t>Gotland</t>
  </si>
  <si>
    <t>Olofström</t>
  </si>
  <si>
    <t>Karlskrona</t>
  </si>
  <si>
    <t>Ronneby</t>
  </si>
  <si>
    <t>Karlshamn</t>
  </si>
  <si>
    <t>Sölvesborg</t>
  </si>
  <si>
    <t>Svalöv</t>
  </si>
  <si>
    <t>Staffanstorp</t>
  </si>
  <si>
    <t>Burlöv</t>
  </si>
  <si>
    <t>Vellinge</t>
  </si>
  <si>
    <t>Östra Göinge</t>
  </si>
  <si>
    <t>Örkelljunga</t>
  </si>
  <si>
    <t>Bjuv</t>
  </si>
  <si>
    <t>Kävlinge</t>
  </si>
  <si>
    <t>Lomma</t>
  </si>
  <si>
    <t>Svedala</t>
  </si>
  <si>
    <t>Skurup</t>
  </si>
  <si>
    <t>Sjöbo</t>
  </si>
  <si>
    <t>Hörby</t>
  </si>
  <si>
    <t>Höör</t>
  </si>
  <si>
    <t>Tomelilla</t>
  </si>
  <si>
    <t>Bromölla</t>
  </si>
  <si>
    <t>Osby</t>
  </si>
  <si>
    <t>Perstorp</t>
  </si>
  <si>
    <t>Klippan</t>
  </si>
  <si>
    <t>Åstorp</t>
  </si>
  <si>
    <t>Båstad</t>
  </si>
  <si>
    <t>Malmö</t>
  </si>
  <si>
    <t>Lund</t>
  </si>
  <si>
    <t>Landskrona</t>
  </si>
  <si>
    <t>Helsingborg</t>
  </si>
  <si>
    <t>Höganäs</t>
  </si>
  <si>
    <t>Eslöv</t>
  </si>
  <si>
    <t>Ystad</t>
  </si>
  <si>
    <t>Trelleborg</t>
  </si>
  <si>
    <t>Kristianstad</t>
  </si>
  <si>
    <t>Simrishamn</t>
  </si>
  <si>
    <t>Ängelholm</t>
  </si>
  <si>
    <t>Hässleholm</t>
  </si>
  <si>
    <t>Hylte</t>
  </si>
  <si>
    <t>Halmstad</t>
  </si>
  <si>
    <t>Laholm</t>
  </si>
  <si>
    <t>Falkenberg</t>
  </si>
  <si>
    <t>Varberg</t>
  </si>
  <si>
    <t>Kungsbacka</t>
  </si>
  <si>
    <t>Härryda</t>
  </si>
  <si>
    <t>Partille</t>
  </si>
  <si>
    <t>Öckerö</t>
  </si>
  <si>
    <t>Stenungsund</t>
  </si>
  <si>
    <t>Tjörn</t>
  </si>
  <si>
    <t>Orust</t>
  </si>
  <si>
    <t>Sotenäs</t>
  </si>
  <si>
    <t>Munkedal</t>
  </si>
  <si>
    <t>Tanum</t>
  </si>
  <si>
    <t>Dals-Ed</t>
  </si>
  <si>
    <t>Färgelanda</t>
  </si>
  <si>
    <t>Ale</t>
  </si>
  <si>
    <t>Lerum</t>
  </si>
  <si>
    <t>Vårgårda</t>
  </si>
  <si>
    <t>Bollebygd</t>
  </si>
  <si>
    <t>Grästorp</t>
  </si>
  <si>
    <t>Essunga</t>
  </si>
  <si>
    <t>Karlsborg</t>
  </si>
  <si>
    <t>Gullspång</t>
  </si>
  <si>
    <t>Tranemo</t>
  </si>
  <si>
    <t>Bengtsfors</t>
  </si>
  <si>
    <t>Mellerud</t>
  </si>
  <si>
    <t>Lilla Edet</t>
  </si>
  <si>
    <t>Mark</t>
  </si>
  <si>
    <t>Svenljunga</t>
  </si>
  <si>
    <t>Herrljunga</t>
  </si>
  <si>
    <t>Vara</t>
  </si>
  <si>
    <t>Götene</t>
  </si>
  <si>
    <t>Tibro</t>
  </si>
  <si>
    <t>Töreboda</t>
  </si>
  <si>
    <t>Göteborg</t>
  </si>
  <si>
    <t>Mölndal</t>
  </si>
  <si>
    <t>Kungälv</t>
  </si>
  <si>
    <t>Lysekil</t>
  </si>
  <si>
    <t>Uddevalla</t>
  </si>
  <si>
    <t>Strömstad</t>
  </si>
  <si>
    <t>Vänersborg</t>
  </si>
  <si>
    <t>Trollhättan</t>
  </si>
  <si>
    <t>Alingsås</t>
  </si>
  <si>
    <t>Borås</t>
  </si>
  <si>
    <t>Ulricehamn</t>
  </si>
  <si>
    <t>Åmål</t>
  </si>
  <si>
    <t>Mariestad</t>
  </si>
  <si>
    <t>Lidköping</t>
  </si>
  <si>
    <t>Skara</t>
  </si>
  <si>
    <t>Skövde</t>
  </si>
  <si>
    <t>Hjo</t>
  </si>
  <si>
    <t>Tidaholm</t>
  </si>
  <si>
    <t>Falköping</t>
  </si>
  <si>
    <t>Kil</t>
  </si>
  <si>
    <t>Eda</t>
  </si>
  <si>
    <t>Torsby</t>
  </si>
  <si>
    <t>Storfors</t>
  </si>
  <si>
    <t>Hammarö</t>
  </si>
  <si>
    <t>Munkfors</t>
  </si>
  <si>
    <t>Forshaga</t>
  </si>
  <si>
    <t>Grums</t>
  </si>
  <si>
    <t>Årjäng</t>
  </si>
  <si>
    <t>Sunne</t>
  </si>
  <si>
    <t>Karlstad</t>
  </si>
  <si>
    <t>Kristinehamn</t>
  </si>
  <si>
    <t>Filipstad</t>
  </si>
  <si>
    <t>Hagfors</t>
  </si>
  <si>
    <t>Arvika</t>
  </si>
  <si>
    <t>Säffle</t>
  </si>
  <si>
    <t>Lekeberg</t>
  </si>
  <si>
    <t>Laxå</t>
  </si>
  <si>
    <t>Hallsberg</t>
  </si>
  <si>
    <t>Degerfors</t>
  </si>
  <si>
    <t>Hällefors</t>
  </si>
  <si>
    <t>Ljusnarsberg</t>
  </si>
  <si>
    <t>Örebro</t>
  </si>
  <si>
    <t>Kumla</t>
  </si>
  <si>
    <t>Askersund</t>
  </si>
  <si>
    <t>Karlskoga</t>
  </si>
  <si>
    <t>Nora</t>
  </si>
  <si>
    <t>Lindesberg</t>
  </si>
  <si>
    <t>Skinnskatteberg</t>
  </si>
  <si>
    <t>Surahammar</t>
  </si>
  <si>
    <t>Kungsör</t>
  </si>
  <si>
    <t>Hallstahammar</t>
  </si>
  <si>
    <t>Norberg</t>
  </si>
  <si>
    <t>Västerås</t>
  </si>
  <si>
    <t>Sala</t>
  </si>
  <si>
    <t>Fagersta</t>
  </si>
  <si>
    <t>Köping</t>
  </si>
  <si>
    <t>Arboga</t>
  </si>
  <si>
    <t>Vansbro</t>
  </si>
  <si>
    <t>Malung</t>
  </si>
  <si>
    <t>Gagnef</t>
  </si>
  <si>
    <t>Leksand</t>
  </si>
  <si>
    <t>Rättvik</t>
  </si>
  <si>
    <t>Orsa</t>
  </si>
  <si>
    <t>Älvdalen</t>
  </si>
  <si>
    <t>Smedjebacken</t>
  </si>
  <si>
    <t>Mora</t>
  </si>
  <si>
    <t>Falun</t>
  </si>
  <si>
    <t>Borlänge</t>
  </si>
  <si>
    <t>Säter</t>
  </si>
  <si>
    <t>Hedemora</t>
  </si>
  <si>
    <t>Avesta</t>
  </si>
  <si>
    <t>Ludvika</t>
  </si>
  <si>
    <t>Ockelbo</t>
  </si>
  <si>
    <t>Hofors</t>
  </si>
  <si>
    <t>Ovanåker</t>
  </si>
  <si>
    <t>Nordanstig</t>
  </si>
  <si>
    <t>Ljusdal</t>
  </si>
  <si>
    <t>Gävle</t>
  </si>
  <si>
    <t>Sandviken</t>
  </si>
  <si>
    <t>Söderhamn</t>
  </si>
  <si>
    <t>Bollnäs</t>
  </si>
  <si>
    <t>Hudiksvall</t>
  </si>
  <si>
    <t>Ånge</t>
  </si>
  <si>
    <t>Timrå</t>
  </si>
  <si>
    <t>Härnösand</t>
  </si>
  <si>
    <t>Sundsvall</t>
  </si>
  <si>
    <t>Kramfors</t>
  </si>
  <si>
    <t>Sollefteå</t>
  </si>
  <si>
    <t>Örnsköldsvik</t>
  </si>
  <si>
    <t>Ragunda</t>
  </si>
  <si>
    <t>Bräcke</t>
  </si>
  <si>
    <t>Krokom</t>
  </si>
  <si>
    <t>Strömsund</t>
  </si>
  <si>
    <t>Åre</t>
  </si>
  <si>
    <t>Berg</t>
  </si>
  <si>
    <t>Härjedalen</t>
  </si>
  <si>
    <t>Östersund</t>
  </si>
  <si>
    <t>Nordmaling</t>
  </si>
  <si>
    <t>Bjurholm</t>
  </si>
  <si>
    <t>Vindeln</t>
  </si>
  <si>
    <t>Robertsfors</t>
  </si>
  <si>
    <t>Norsjö</t>
  </si>
  <si>
    <t>Malå</t>
  </si>
  <si>
    <t>Storuman</t>
  </si>
  <si>
    <t>Sorsele</t>
  </si>
  <si>
    <t>Dorotea</t>
  </si>
  <si>
    <t>Vännäs</t>
  </si>
  <si>
    <t>Vilhelmina</t>
  </si>
  <si>
    <t>Åsele</t>
  </si>
  <si>
    <t>Umeå</t>
  </si>
  <si>
    <t>Lycksele</t>
  </si>
  <si>
    <t>Skellefteå</t>
  </si>
  <si>
    <t>Arvidsjaur</t>
  </si>
  <si>
    <t>Arjeplog</t>
  </si>
  <si>
    <t>Jokkmokk</t>
  </si>
  <si>
    <t>Överkalix</t>
  </si>
  <si>
    <t>Kalix</t>
  </si>
  <si>
    <t>Övertorneå</t>
  </si>
  <si>
    <t>Pajala</t>
  </si>
  <si>
    <t>Gällivare</t>
  </si>
  <si>
    <t>Älvsbyn</t>
  </si>
  <si>
    <t>Luleå</t>
  </si>
  <si>
    <t>Piteå</t>
  </si>
  <si>
    <t>Boden</t>
  </si>
  <si>
    <t>Haparanda</t>
  </si>
  <si>
    <t>Kiruna</t>
  </si>
  <si>
    <t>Hela riket</t>
  </si>
  <si>
    <t>Statistiska centralbyrån</t>
  </si>
  <si>
    <t>Datum</t>
  </si>
  <si>
    <t>Enheten för byggande, bostäder och fastigheter</t>
  </si>
  <si>
    <t>Förändring i kommunal fastighetsavgift mellan 2011 och 2012, kommunvis</t>
  </si>
  <si>
    <t>Ändring i kommunal fastighetsavgift 2011-2012</t>
  </si>
  <si>
    <t>Därav</t>
  </si>
  <si>
    <t>Småhus</t>
  </si>
  <si>
    <t>Småhus på lantbruk</t>
  </si>
  <si>
    <t>Hyreshus</t>
  </si>
  <si>
    <t>0114</t>
  </si>
  <si>
    <t>0115</t>
  </si>
  <si>
    <t>0117</t>
  </si>
  <si>
    <t>0120</t>
  </si>
  <si>
    <t>0123</t>
  </si>
  <si>
    <t>0125</t>
  </si>
  <si>
    <t>0126</t>
  </si>
  <si>
    <t>0127</t>
  </si>
  <si>
    <t>0128</t>
  </si>
  <si>
    <t>0136</t>
  </si>
  <si>
    <t>0138</t>
  </si>
  <si>
    <t>0139</t>
  </si>
  <si>
    <t>0140</t>
  </si>
  <si>
    <t>0160</t>
  </si>
  <si>
    <t>0162</t>
  </si>
  <si>
    <t>0163</t>
  </si>
  <si>
    <t>0180</t>
  </si>
  <si>
    <t>0181</t>
  </si>
  <si>
    <t>0182</t>
  </si>
  <si>
    <t>0183</t>
  </si>
  <si>
    <t>0184</t>
  </si>
  <si>
    <t>0186</t>
  </si>
  <si>
    <t>0187</t>
  </si>
  <si>
    <t>0188</t>
  </si>
  <si>
    <t>0191</t>
  </si>
  <si>
    <t>0192</t>
  </si>
  <si>
    <t>0305</t>
  </si>
  <si>
    <t>0319</t>
  </si>
  <si>
    <t>0330</t>
  </si>
  <si>
    <t>0331</t>
  </si>
  <si>
    <t>0360</t>
  </si>
  <si>
    <t>0380</t>
  </si>
  <si>
    <t>0381</t>
  </si>
  <si>
    <t>0382</t>
  </si>
  <si>
    <t>0428</t>
  </si>
  <si>
    <t>0461</t>
  </si>
  <si>
    <t>0480</t>
  </si>
  <si>
    <t>0481</t>
  </si>
  <si>
    <t>0482</t>
  </si>
  <si>
    <t>0483</t>
  </si>
  <si>
    <t>0484</t>
  </si>
  <si>
    <t>0486</t>
  </si>
  <si>
    <t>0488</t>
  </si>
  <si>
    <t>0509</t>
  </si>
  <si>
    <t>0512</t>
  </si>
  <si>
    <t>0513</t>
  </si>
  <si>
    <t>0560</t>
  </si>
  <si>
    <t>0561</t>
  </si>
  <si>
    <t>0562</t>
  </si>
  <si>
    <t>0563</t>
  </si>
  <si>
    <t>0580</t>
  </si>
  <si>
    <t>0581</t>
  </si>
  <si>
    <t>0582</t>
  </si>
  <si>
    <t>0583</t>
  </si>
  <si>
    <t>0584</t>
  </si>
  <si>
    <t>0586</t>
  </si>
  <si>
    <t>0604</t>
  </si>
  <si>
    <t>0617</t>
  </si>
  <si>
    <t>0642</t>
  </si>
  <si>
    <t>0643</t>
  </si>
  <si>
    <t>0662</t>
  </si>
  <si>
    <t>0665</t>
  </si>
  <si>
    <t>0680</t>
  </si>
  <si>
    <t>0682</t>
  </si>
  <si>
    <t>0683</t>
  </si>
  <si>
    <t>0684</t>
  </si>
  <si>
    <t>0685</t>
  </si>
  <si>
    <t>0686</t>
  </si>
  <si>
    <t>0687</t>
  </si>
  <si>
    <t>0760</t>
  </si>
  <si>
    <t>0761</t>
  </si>
  <si>
    <t>0763</t>
  </si>
  <si>
    <t>0764</t>
  </si>
  <si>
    <t>0765</t>
  </si>
  <si>
    <t>0767</t>
  </si>
  <si>
    <t>0780</t>
  </si>
  <si>
    <t>0781</t>
  </si>
  <si>
    <t>0821</t>
  </si>
  <si>
    <t>0834</t>
  </si>
  <si>
    <t>0840</t>
  </si>
  <si>
    <t>0860</t>
  </si>
  <si>
    <t>0861</t>
  </si>
  <si>
    <t>0862</t>
  </si>
  <si>
    <t>0880</t>
  </si>
  <si>
    <t>0881</t>
  </si>
  <si>
    <t>0882</t>
  </si>
  <si>
    <t>0883</t>
  </si>
  <si>
    <t>0884</t>
  </si>
  <si>
    <t>0885</t>
  </si>
  <si>
    <t>0980</t>
  </si>
  <si>
    <t>1060</t>
  </si>
  <si>
    <t>1080</t>
  </si>
  <si>
    <t>1081</t>
  </si>
  <si>
    <t>1082</t>
  </si>
  <si>
    <t>1083</t>
  </si>
  <si>
    <t>1214</t>
  </si>
  <si>
    <t>1230</t>
  </si>
  <si>
    <t>1231</t>
  </si>
  <si>
    <t>1233</t>
  </si>
  <si>
    <t>1256</t>
  </si>
  <si>
    <t>1257</t>
  </si>
  <si>
    <t>1260</t>
  </si>
  <si>
    <t>1261</t>
  </si>
  <si>
    <t>1262</t>
  </si>
  <si>
    <t>1263</t>
  </si>
  <si>
    <t>1264</t>
  </si>
  <si>
    <t>1265</t>
  </si>
  <si>
    <t>1266</t>
  </si>
  <si>
    <t>1267</t>
  </si>
  <si>
    <t>1270</t>
  </si>
  <si>
    <t>1272</t>
  </si>
  <si>
    <t>1273</t>
  </si>
  <si>
    <t>1275</t>
  </si>
  <si>
    <t>1276</t>
  </si>
  <si>
    <t>1277</t>
  </si>
  <si>
    <t>1278</t>
  </si>
  <si>
    <t>1280</t>
  </si>
  <si>
    <t>1281</t>
  </si>
  <si>
    <t>1282</t>
  </si>
  <si>
    <t>1283</t>
  </si>
  <si>
    <t>1284</t>
  </si>
  <si>
    <t>1285</t>
  </si>
  <si>
    <t>1286</t>
  </si>
  <si>
    <t>1287</t>
  </si>
  <si>
    <t>1290</t>
  </si>
  <si>
    <t>1291</t>
  </si>
  <si>
    <t>1292</t>
  </si>
  <si>
    <t>1293</t>
  </si>
  <si>
    <t>1315</t>
  </si>
  <si>
    <t>1380</t>
  </si>
  <si>
    <t>1381</t>
  </si>
  <si>
    <t>1382</t>
  </si>
  <si>
    <t>1383</t>
  </si>
  <si>
    <t>1384</t>
  </si>
  <si>
    <t>1401</t>
  </si>
  <si>
    <t>1402</t>
  </si>
  <si>
    <t>1407</t>
  </si>
  <si>
    <t>1415</t>
  </si>
  <si>
    <t>1419</t>
  </si>
  <si>
    <t>1421</t>
  </si>
  <si>
    <t>1427</t>
  </si>
  <si>
    <t>1430</t>
  </si>
  <si>
    <t>1435</t>
  </si>
  <si>
    <t>1438</t>
  </si>
  <si>
    <t>1439</t>
  </si>
  <si>
    <t>1440</t>
  </si>
  <si>
    <t>1441</t>
  </si>
  <si>
    <t>1442</t>
  </si>
  <si>
    <t>1443</t>
  </si>
  <si>
    <t>1444</t>
  </si>
  <si>
    <t>1445</t>
  </si>
  <si>
    <t>1446</t>
  </si>
  <si>
    <t>1447</t>
  </si>
  <si>
    <t>1452</t>
  </si>
  <si>
    <t>1460</t>
  </si>
  <si>
    <t>1461</t>
  </si>
  <si>
    <t>1462</t>
  </si>
  <si>
    <t>1463</t>
  </si>
  <si>
    <t>1465</t>
  </si>
  <si>
    <t>1466</t>
  </si>
  <si>
    <t>1470</t>
  </si>
  <si>
    <t>1471</t>
  </si>
  <si>
    <t>1472</t>
  </si>
  <si>
    <t>1473</t>
  </si>
  <si>
    <t>1480</t>
  </si>
  <si>
    <t>1481</t>
  </si>
  <si>
    <t>1482</t>
  </si>
  <si>
    <t>1484</t>
  </si>
  <si>
    <t>1485</t>
  </si>
  <si>
    <t>1486</t>
  </si>
  <si>
    <t>1487</t>
  </si>
  <si>
    <t>1488</t>
  </si>
  <si>
    <t>1489</t>
  </si>
  <si>
    <t>1490</t>
  </si>
  <si>
    <t>1491</t>
  </si>
  <si>
    <t>1492</t>
  </si>
  <si>
    <t>1493</t>
  </si>
  <si>
    <t>1494</t>
  </si>
  <si>
    <t>1495</t>
  </si>
  <si>
    <t>1496</t>
  </si>
  <si>
    <t>1497</t>
  </si>
  <si>
    <t>1498</t>
  </si>
  <si>
    <t>1499</t>
  </si>
  <si>
    <t>1715</t>
  </si>
  <si>
    <t>1730</t>
  </si>
  <si>
    <t>1737</t>
  </si>
  <si>
    <t>1760</t>
  </si>
  <si>
    <t>1761</t>
  </si>
  <si>
    <t>1762</t>
  </si>
  <si>
    <t>1763</t>
  </si>
  <si>
    <t>1764</t>
  </si>
  <si>
    <t>1765</t>
  </si>
  <si>
    <t>1766</t>
  </si>
  <si>
    <t>1780</t>
  </si>
  <si>
    <t>1781</t>
  </si>
  <si>
    <t>1782</t>
  </si>
  <si>
    <t>1783</t>
  </si>
  <si>
    <t>1784</t>
  </si>
  <si>
    <t>1785</t>
  </si>
  <si>
    <t>1814</t>
  </si>
  <si>
    <t>1860</t>
  </si>
  <si>
    <t>1861</t>
  </si>
  <si>
    <t>1862</t>
  </si>
  <si>
    <t>1863</t>
  </si>
  <si>
    <t>1864</t>
  </si>
  <si>
    <t>1880</t>
  </si>
  <si>
    <t>1881</t>
  </si>
  <si>
    <t>1882</t>
  </si>
  <si>
    <t>1883</t>
  </si>
  <si>
    <t>1884</t>
  </si>
  <si>
    <t>1885</t>
  </si>
  <si>
    <t>1904</t>
  </si>
  <si>
    <t>1907</t>
  </si>
  <si>
    <t>1960</t>
  </si>
  <si>
    <t>1961</t>
  </si>
  <si>
    <t>1962</t>
  </si>
  <si>
    <t>1980</t>
  </si>
  <si>
    <t>1981</t>
  </si>
  <si>
    <t>1982</t>
  </si>
  <si>
    <t>1983</t>
  </si>
  <si>
    <t>1984</t>
  </si>
  <si>
    <t>2021</t>
  </si>
  <si>
    <t>2023</t>
  </si>
  <si>
    <t>Malung-Sälen</t>
  </si>
  <si>
    <t>2026</t>
  </si>
  <si>
    <t>2029</t>
  </si>
  <si>
    <t>2031</t>
  </si>
  <si>
    <t>2034</t>
  </si>
  <si>
    <t>2039</t>
  </si>
  <si>
    <t>2061</t>
  </si>
  <si>
    <t>2062</t>
  </si>
  <si>
    <t>2080</t>
  </si>
  <si>
    <t>2081</t>
  </si>
  <si>
    <t>2082</t>
  </si>
  <si>
    <t>2083</t>
  </si>
  <si>
    <t>2084</t>
  </si>
  <si>
    <t>2085</t>
  </si>
  <si>
    <t>2101</t>
  </si>
  <si>
    <t>2104</t>
  </si>
  <si>
    <t>2121</t>
  </si>
  <si>
    <t>2132</t>
  </si>
  <si>
    <t>2161</t>
  </si>
  <si>
    <t>2180</t>
  </si>
  <si>
    <t>2181</t>
  </si>
  <si>
    <t>2182</t>
  </si>
  <si>
    <t>2183</t>
  </si>
  <si>
    <t>2184</t>
  </si>
  <si>
    <t>2260</t>
  </si>
  <si>
    <t>2262</t>
  </si>
  <si>
    <t>2280</t>
  </si>
  <si>
    <t>2281</t>
  </si>
  <si>
    <t>2282</t>
  </si>
  <si>
    <t>2283</t>
  </si>
  <si>
    <t>2284</t>
  </si>
  <si>
    <t>2303</t>
  </si>
  <si>
    <t>2305</t>
  </si>
  <si>
    <t>2309</t>
  </si>
  <si>
    <t>2313</t>
  </si>
  <si>
    <t>2321</t>
  </si>
  <si>
    <t>2326</t>
  </si>
  <si>
    <t>2361</t>
  </si>
  <si>
    <t>2380</t>
  </si>
  <si>
    <t>2401</t>
  </si>
  <si>
    <t>2403</t>
  </si>
  <si>
    <t>2404</t>
  </si>
  <si>
    <t>2409</t>
  </si>
  <si>
    <t>2417</t>
  </si>
  <si>
    <t>2418</t>
  </si>
  <si>
    <t>2421</t>
  </si>
  <si>
    <t>2422</t>
  </si>
  <si>
    <t>2425</t>
  </si>
  <si>
    <t>2460</t>
  </si>
  <si>
    <t>2462</t>
  </si>
  <si>
    <t>2463</t>
  </si>
  <si>
    <t>2480</t>
  </si>
  <si>
    <t>2481</t>
  </si>
  <si>
    <t>2482</t>
  </si>
  <si>
    <t>2505</t>
  </si>
  <si>
    <t>2506</t>
  </si>
  <si>
    <t>2510</t>
  </si>
  <si>
    <t>2513</t>
  </si>
  <si>
    <t>2514</t>
  </si>
  <si>
    <t>2518</t>
  </si>
  <si>
    <t>2521</t>
  </si>
  <si>
    <t xml:space="preserve"> </t>
  </si>
  <si>
    <t>2523</t>
  </si>
  <si>
    <t>2560</t>
  </si>
  <si>
    <t>2580</t>
  </si>
  <si>
    <t>2581</t>
  </si>
  <si>
    <t>2582</t>
  </si>
  <si>
    <t>2583</t>
  </si>
  <si>
    <t>2584</t>
  </si>
  <si>
    <t>Riket</t>
  </si>
  <si>
    <t>Intäkt i 2012 års bokslut, kommunvis</t>
  </si>
  <si>
    <t>Bokslutsprognos fastighetsavg. avseende 2011</t>
  </si>
  <si>
    <t>Utfall fastighetsavgift 2011</t>
  </si>
  <si>
    <t>Korrigering fastighetsavgift 2011</t>
  </si>
  <si>
    <t>Bokslutsprognos fastighetsavg. avseende 2012</t>
  </si>
  <si>
    <t>Intäkt i bokslut 2012 (korr 2011+prognos 2012)</t>
  </si>
  <si>
    <t>2010 års fastighetsavgift</t>
  </si>
  <si>
    <t>Utbetalning av kommunal fastighetsavgift 2010-2013, kommunvis</t>
  </si>
  <si>
    <t>Basvärde 2010 1328,69*inv 1/11 2007</t>
  </si>
  <si>
    <t>Förändring  2008–2009</t>
  </si>
  <si>
    <t>Förändring  2009–2010</t>
  </si>
  <si>
    <t>Förändring  2010–2011</t>
  </si>
  <si>
    <t>Utbetalning 2013</t>
  </si>
  <si>
    <t>Utbetalning 2011</t>
  </si>
  <si>
    <t>Utbetalning 2012</t>
  </si>
  <si>
    <t>Ange kommunkod i cell C1</t>
  </si>
  <si>
    <r>
      <t>Faktiskt utfall/</t>
    </r>
    <r>
      <rPr>
        <b/>
        <u/>
        <sz val="11"/>
        <color indexed="30"/>
        <rFont val="Calibri"/>
        <family val="2"/>
      </rPr>
      <t xml:space="preserve">prognos </t>
    </r>
  </si>
  <si>
    <t>Bas 1314,52 kr per inv 1/11 2007</t>
  </si>
  <si>
    <t>Förändring 2009</t>
  </si>
  <si>
    <t>Förändring 2010</t>
  </si>
  <si>
    <t>Förändring 2011</t>
  </si>
  <si>
    <t>Förändring 2012</t>
  </si>
  <si>
    <t>Förändring 2013</t>
  </si>
  <si>
    <r>
      <t>Summa utfall/</t>
    </r>
    <r>
      <rPr>
        <b/>
        <sz val="11"/>
        <color indexed="30"/>
        <rFont val="Calibri"/>
        <family val="2"/>
      </rPr>
      <t xml:space="preserve">prognos </t>
    </r>
    <r>
      <rPr>
        <b/>
        <sz val="11"/>
        <color indexed="8"/>
        <rFont val="Calibri"/>
        <family val="2"/>
      </rPr>
      <t>fastighetsavgift</t>
    </r>
  </si>
  <si>
    <t>Utbetalning från Skatteverket</t>
  </si>
  <si>
    <t>Utbetalning bas 1314,52</t>
  </si>
  <si>
    <t>Utbetalning bas 1328,69</t>
  </si>
  <si>
    <t>Utbetalning av förändring 2009</t>
  </si>
  <si>
    <t>Utbetalning av förändring 2010</t>
  </si>
  <si>
    <t>Utbetalning av förändring 2011</t>
  </si>
  <si>
    <t xml:space="preserve">Total utbetalning </t>
  </si>
  <si>
    <t>Fordran/skuld</t>
  </si>
  <si>
    <r>
      <t>Utfall/</t>
    </r>
    <r>
      <rPr>
        <b/>
        <sz val="11"/>
        <color indexed="30"/>
        <rFont val="Calibri"/>
        <family val="2"/>
      </rPr>
      <t>prognos</t>
    </r>
    <r>
      <rPr>
        <b/>
        <sz val="11"/>
        <color indexed="8"/>
        <rFont val="Calibri"/>
        <family val="2"/>
      </rPr>
      <t xml:space="preserve"> </t>
    </r>
  </si>
  <si>
    <t>Utbetalning</t>
  </si>
  <si>
    <t>Förändring av fordran/skuld</t>
  </si>
  <si>
    <t>Ackumulerad fordran/skuld</t>
  </si>
  <si>
    <t>Fordran/skuld delår 30 april</t>
  </si>
  <si>
    <t>Fordran/skuld delår 30 juni</t>
  </si>
  <si>
    <t>Fordran/skuld delår 31 juli</t>
  </si>
  <si>
    <t>Fordran/skuld delår 31 augusti</t>
  </si>
  <si>
    <t>Fordran/skuld i bokslut</t>
  </si>
  <si>
    <t>Kommunal fastighetsavgift - bakgrund</t>
  </si>
  <si>
    <t xml:space="preserve">År 2008 ersattes den statliga fastighetsskatten på bostäder med en kommunal fastighetsavgift. </t>
  </si>
  <si>
    <t xml:space="preserve">Fastighetsavgiften för småhus uppgick år 2008 till 6 000 kronor, dock högst 0,75 procent av taxeringsvärdet. Avgiften för flerbostadshus var 1 200 kronor per bostadslägenhet, dock högst 0,4 procent av taxeringsvärdet. Bostädernas taxeringsvärden förändras vart tredje år i samband med allmän eller förenklad fastighetstaxering. Maxbeloppen skrivs upp med inkomstbasbeloppet. </t>
  </si>
  <si>
    <t>Under 2008 fördelades intäkterna lika mellan kommunerna;  1 314,52 kr/invånare den 1 november 2007. Intäkterna ”neutraliserades” av att anslaget Kommunalekonomisk utjämning minskades med motsvarande belopp</t>
  </si>
  <si>
    <t>Faktiskt utfall/prognoser 2009-2013</t>
  </si>
  <si>
    <t xml:space="preserve">Från och med år 2009 ska den årliga intäktsförändringen från fastighetsavgiften tillföras respektive kommun och adderas till det ursprungliga beloppet 2008. </t>
  </si>
  <si>
    <t>Ny omfattning från och med 2010</t>
  </si>
  <si>
    <t>Från och med 2010 omfattas även fastigheter med småhus som saknar byggnadsvärde (&lt;50 000 kr) av den kommunala fastighetsavgiften.</t>
  </si>
  <si>
    <t xml:space="preserve">Regeringen beräknade att kommunernas intäkter skulle öka med 130 miljoner kronor på grund av förändringen.  Det innebar att statbidragsintäkterna minskades med motsvarande belopp, vilket motsvarar drygt 14 kronor per invånare. </t>
  </si>
  <si>
    <t xml:space="preserve">Motsvarande intäktsökning för fastighetsavgiften fördelas dock olika mellan kommunerna. </t>
  </si>
  <si>
    <t>Förändringar från och med 2013</t>
  </si>
  <si>
    <t xml:space="preserve">Fr.o.m. 2013 sänks procentsatsen för flerbostadshus till från 0,4 till 0, 3 procent. </t>
  </si>
  <si>
    <t>För att neutralisera effekten av förslaget höjs de generella statsbidragen med 550 miljoner kronor (cirka 58 kr/invånare) fr.o.m. 2013.</t>
  </si>
  <si>
    <t>Nettoeffekten av ovanstående förändring och ökning av inkomstbasbeloppet uppgår till -423 mnkr. För 182 kommuner blir det en negativ förändring mellan 2012 och 2013 medan 108 kommuner får en ökning.</t>
  </si>
  <si>
    <t xml:space="preserve">Fr.o.m. 2013 är nybyggda hus 2012 och framåt avgiftsbefriade i 15 år. </t>
  </si>
  <si>
    <t>För åren 2008 och 2009 betalades samma belopp ut; 1314,52 kronor per invånare den 1 november 2007.</t>
  </si>
  <si>
    <t>Inför 2010 höjdes det ursprungliga beloppet med 130 miljoner kronor, vilket innebär en utbetalning på 1328,69 kronor per invånare den 1 november 2007.</t>
  </si>
  <si>
    <t xml:space="preserve">Preliminär utbetalning 2011 baserades på utbetalning 2010 (1328,69 kronor per invånare den 1 november 2007) plus faktisk förändring mellan 2008 och 2009. </t>
  </si>
  <si>
    <t>Preliminär utbetalning 2012 baseras på utbetalning 2011 plus faktisk förändring mellan 2009 och 2010.</t>
  </si>
  <si>
    <t>De flesta kommuner har en fordran som ökar för varje år. Det beror på att utbetalningen inte bygger på någon prognos utan utgår från 2010 års bas med tillägg för faktiska förändringar. Om kommunens intäkter ökar mellan åren, ökar också fordran. Men inför 2013 beräknas drygt 180 kommuner få minskade intäkter jämfört med 2012, i huvudsak på grund av ändrade regler för flerbostadshus.</t>
  </si>
  <si>
    <t>Eftersom utbetalningarna från Skatteverket grundas på föregående års utbetalning plus senast kända förändring uppstår en differens mellan utbetalning och senast kända utfall. Utbetalningarna bygger på ett nytt basvärde fr.om. 2010 (1328,69 kronor per invånare) plus faktisk förändring mellan åren. Det faktiska utfallet bygger på basen från 2008 (1314,52 kronor per invånare) plus faktiska förändringar mellan åren. Utbetalningen är därmed 14,17 kronor högre per invånare p.g.a. av den ökade basen, vilket innebär att fordran "kan betraktas" som 14,17 kronor lägre per invånare. Se exempel utfall 2010 jämfört med utbetalning 2012 i tabell nedan (fyll i kommunkod på blad Mall fordran).</t>
  </si>
  <si>
    <t>Utfall 2010</t>
  </si>
  <si>
    <t>Bas 1314,52</t>
  </si>
  <si>
    <t>Bas 1328,69</t>
  </si>
  <si>
    <t>Differens totalt</t>
  </si>
  <si>
    <t>Differens per invånare</t>
  </si>
  <si>
    <t>Reglering av kommunens fordran för fastighetsavgiften betalas således ut med en tolftedel per månad. Regleringen görs således inte på samma sätt som för kommunalskatten vilken regleras engångsvis i januari året efter taxeringsutfallet. Detta bör beaktas i delårsboksluten.</t>
  </si>
  <si>
    <t xml:space="preserve">OBS I mallen redovisas endast faktiskt utfall för de år som är definitiva.Av mallen framgår inte att uppbokningarna i boksluten gjorts utifrån prognoser och att mellanskillnaden mellan utfall och prognos resulterat i en korrigeringspost nästkommande år. </t>
  </si>
  <si>
    <t xml:space="preserve">Beskrivning av kommunal fastighetsavgift och uppbyggnad av mall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</si>
</sst>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 ;[Red]\-#,##0\ "/>
    <numFmt numFmtId="165" formatCode="0###"/>
  </numFmts>
  <fonts count="44"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i/>
      <sz val="11"/>
      <color rgb="FFFF0000"/>
      <name val="Calibri"/>
      <family val="2"/>
      <scheme val="minor"/>
    </font>
    <font>
      <sz val="8"/>
      <color rgb="FFFF0000"/>
      <name val="Calibri"/>
      <family val="2"/>
      <scheme val="minor"/>
    </font>
    <font>
      <sz val="8"/>
      <color theme="1"/>
      <name val="Calibri"/>
      <family val="2"/>
      <scheme val="minor"/>
    </font>
    <font>
      <b/>
      <sz val="12"/>
      <name val="Calibri"/>
      <family val="2"/>
      <scheme val="minor"/>
    </font>
    <font>
      <i/>
      <sz val="11"/>
      <color theme="1"/>
      <name val="Calibri"/>
      <family val="2"/>
      <scheme val="minor"/>
    </font>
    <font>
      <b/>
      <sz val="11"/>
      <name val="Calibri"/>
      <family val="2"/>
      <scheme val="minor"/>
    </font>
    <font>
      <i/>
      <sz val="11"/>
      <name val="Calibri"/>
      <family val="2"/>
      <scheme val="minor"/>
    </font>
    <font>
      <b/>
      <sz val="12"/>
      <color theme="1"/>
      <name val="Calibri"/>
      <family val="2"/>
      <scheme val="minor"/>
    </font>
    <font>
      <i/>
      <sz val="10"/>
      <color theme="1"/>
      <name val="Calibri"/>
      <family val="2"/>
      <scheme val="minor"/>
    </font>
    <font>
      <sz val="10"/>
      <name val="Calibri"/>
      <family val="2"/>
      <scheme val="minor"/>
    </font>
    <font>
      <b/>
      <sz val="9"/>
      <color theme="1"/>
      <name val="Calibri"/>
      <family val="2"/>
      <scheme val="minor"/>
    </font>
    <font>
      <b/>
      <i/>
      <sz val="9"/>
      <color theme="1"/>
      <name val="Calibri"/>
      <family val="2"/>
      <scheme val="minor"/>
    </font>
    <font>
      <b/>
      <sz val="9"/>
      <name val="Calibri"/>
      <family val="2"/>
      <scheme val="minor"/>
    </font>
    <font>
      <b/>
      <i/>
      <sz val="9"/>
      <name val="Calibri"/>
      <family val="2"/>
      <scheme val="minor"/>
    </font>
    <font>
      <b/>
      <i/>
      <sz val="10"/>
      <color rgb="FFFF0000"/>
      <name val="Calibri"/>
      <family val="2"/>
      <scheme val="minor"/>
    </font>
    <font>
      <i/>
      <sz val="8"/>
      <name val="Calibri"/>
      <family val="2"/>
    </font>
    <font>
      <i/>
      <sz val="8"/>
      <color rgb="FFFF0000"/>
      <name val="Calibri"/>
      <family val="2"/>
    </font>
    <font>
      <sz val="10"/>
      <color indexed="8"/>
      <name val="Arial"/>
      <family val="2"/>
    </font>
    <font>
      <sz val="8"/>
      <name val="Helvetica"/>
      <family val="2"/>
    </font>
    <font>
      <sz val="10"/>
      <color theme="1"/>
      <name val="Calibri"/>
      <family val="2"/>
      <scheme val="minor"/>
    </font>
    <font>
      <b/>
      <sz val="10"/>
      <color theme="1"/>
      <name val="Calibri"/>
      <family val="2"/>
      <scheme val="minor"/>
    </font>
    <font>
      <i/>
      <sz val="10"/>
      <name val="Calibri"/>
      <family val="2"/>
      <scheme val="minor"/>
    </font>
    <font>
      <i/>
      <sz val="10"/>
      <color rgb="FFFF0000"/>
      <name val="Calibri"/>
      <family val="2"/>
      <scheme val="minor"/>
    </font>
    <font>
      <i/>
      <sz val="8"/>
      <color rgb="FFFF0000"/>
      <name val="Calibri"/>
      <family val="2"/>
      <scheme val="minor"/>
    </font>
    <font>
      <b/>
      <i/>
      <sz val="10"/>
      <color theme="1"/>
      <name val="Calibri"/>
      <family val="2"/>
      <scheme val="minor"/>
    </font>
    <font>
      <b/>
      <sz val="10"/>
      <name val="Calibri"/>
      <family val="2"/>
      <scheme val="minor"/>
    </font>
    <font>
      <b/>
      <i/>
      <sz val="10"/>
      <name val="Calibri"/>
      <family val="2"/>
      <scheme val="minor"/>
    </font>
    <font>
      <sz val="8"/>
      <color rgb="FFFF0000"/>
      <name val="Calibri"/>
      <family val="2"/>
    </font>
    <font>
      <b/>
      <sz val="10"/>
      <name val="Arial"/>
      <family val="2"/>
    </font>
    <font>
      <sz val="10"/>
      <name val="Arial"/>
      <family val="2"/>
    </font>
    <font>
      <sz val="10"/>
      <color rgb="FFFF0000"/>
      <name val="Calibri"/>
      <family val="2"/>
      <scheme val="minor"/>
    </font>
    <font>
      <b/>
      <i/>
      <sz val="12"/>
      <color rgb="FFFF0000"/>
      <name val="Calibri"/>
      <family val="2"/>
      <scheme val="minor"/>
    </font>
    <font>
      <sz val="12"/>
      <color rgb="FFFF0000"/>
      <name val="Calibri"/>
      <family val="2"/>
      <scheme val="minor"/>
    </font>
    <font>
      <b/>
      <u/>
      <sz val="11"/>
      <color theme="1"/>
      <name val="Calibri"/>
      <family val="2"/>
      <scheme val="minor"/>
    </font>
    <font>
      <b/>
      <u/>
      <sz val="11"/>
      <color indexed="30"/>
      <name val="Calibri"/>
      <family val="2"/>
    </font>
    <font>
      <sz val="11"/>
      <color rgb="FF0070C0"/>
      <name val="Calibri"/>
      <family val="2"/>
      <scheme val="minor"/>
    </font>
    <font>
      <b/>
      <sz val="11"/>
      <color indexed="30"/>
      <name val="Calibri"/>
      <family val="2"/>
    </font>
    <font>
      <b/>
      <sz val="11"/>
      <color indexed="8"/>
      <name val="Calibri"/>
      <family val="2"/>
    </font>
    <font>
      <b/>
      <sz val="11"/>
      <color rgb="FF0070C0"/>
      <name val="Calibri"/>
      <family val="2"/>
      <scheme val="minor"/>
    </font>
    <font>
      <b/>
      <i/>
      <sz val="11"/>
      <name val="Calibri"/>
      <family val="2"/>
      <scheme val="minor"/>
    </font>
  </fonts>
  <fills count="7">
    <fill>
      <patternFill patternType="none"/>
    </fill>
    <fill>
      <patternFill patternType="gray125"/>
    </fill>
    <fill>
      <patternFill patternType="solid">
        <fgColor rgb="FFFFFF99"/>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FF66"/>
        <bgColor indexed="64"/>
      </patternFill>
    </fill>
  </fills>
  <borders count="1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21" fillId="0" borderId="0"/>
  </cellStyleXfs>
  <cellXfs count="228">
    <xf numFmtId="0" fontId="0" fillId="0" borderId="0" xfId="0"/>
    <xf numFmtId="0" fontId="3" fillId="0" borderId="0" xfId="0" applyFont="1"/>
    <xf numFmtId="0" fontId="4" fillId="0" borderId="0" xfId="0" applyFont="1"/>
    <xf numFmtId="3" fontId="4" fillId="0" borderId="0" xfId="0" applyNumberFormat="1" applyFont="1" applyBorder="1"/>
    <xf numFmtId="0" fontId="5" fillId="0" borderId="0" xfId="0" applyFont="1"/>
    <xf numFmtId="3" fontId="5" fillId="0" borderId="0" xfId="0" applyNumberFormat="1" applyFont="1"/>
    <xf numFmtId="3" fontId="6" fillId="0" borderId="0" xfId="0" applyNumberFormat="1" applyFont="1"/>
    <xf numFmtId="0" fontId="7" fillId="0" borderId="0" xfId="0" applyFont="1"/>
    <xf numFmtId="0" fontId="8" fillId="0" borderId="0" xfId="0" applyFont="1"/>
    <xf numFmtId="3" fontId="2" fillId="0" borderId="0" xfId="0" applyNumberFormat="1" applyFont="1"/>
    <xf numFmtId="0" fontId="2" fillId="0" borderId="0" xfId="0" applyFont="1"/>
    <xf numFmtId="0" fontId="2" fillId="0" borderId="0" xfId="0" applyFont="1" applyFill="1"/>
    <xf numFmtId="0" fontId="9" fillId="0" borderId="0" xfId="0" applyFont="1" applyFill="1"/>
    <xf numFmtId="3" fontId="8" fillId="0" borderId="0" xfId="0" applyNumberFormat="1" applyFont="1"/>
    <xf numFmtId="0" fontId="10" fillId="0" borderId="0" xfId="0" applyFont="1"/>
    <xf numFmtId="3" fontId="3" fillId="0" borderId="0" xfId="0" applyNumberFormat="1" applyFont="1"/>
    <xf numFmtId="3" fontId="0" fillId="0" borderId="0" xfId="0" applyNumberFormat="1"/>
    <xf numFmtId="0" fontId="11" fillId="0" borderId="0" xfId="0" applyFont="1"/>
    <xf numFmtId="164" fontId="12" fillId="0" borderId="0" xfId="0" applyNumberFormat="1" applyFont="1" applyBorder="1"/>
    <xf numFmtId="3" fontId="10" fillId="0" borderId="0" xfId="0" applyNumberFormat="1" applyFont="1"/>
    <xf numFmtId="0" fontId="13" fillId="0" borderId="0" xfId="0" applyFont="1"/>
    <xf numFmtId="0" fontId="2" fillId="0" borderId="0" xfId="0" quotePrefix="1" applyFont="1"/>
    <xf numFmtId="0" fontId="0" fillId="0" borderId="0" xfId="0" applyBorder="1"/>
    <xf numFmtId="49" fontId="14" fillId="0" borderId="1" xfId="0" applyNumberFormat="1" applyFont="1" applyBorder="1" applyAlignment="1">
      <alignment vertical="top"/>
    </xf>
    <xf numFmtId="49" fontId="14" fillId="0" borderId="2" xfId="0" applyNumberFormat="1" applyFont="1" applyBorder="1" applyAlignment="1">
      <alignment vertical="top"/>
    </xf>
    <xf numFmtId="0" fontId="15" fillId="0" borderId="3" xfId="0" applyFont="1" applyBorder="1" applyAlignment="1">
      <alignment horizontal="center" wrapText="1"/>
    </xf>
    <xf numFmtId="0" fontId="14" fillId="0" borderId="1" xfId="0" applyFont="1" applyBorder="1" applyAlignment="1">
      <alignment horizontal="center" vertical="top" wrapText="1"/>
    </xf>
    <xf numFmtId="0" fontId="14" fillId="2" borderId="3" xfId="0" applyFont="1" applyFill="1" applyBorder="1" applyAlignment="1">
      <alignment horizontal="center" vertical="top" wrapText="1"/>
    </xf>
    <xf numFmtId="0" fontId="16" fillId="0" borderId="1" xfId="0" applyFont="1" applyBorder="1" applyAlignment="1">
      <alignment horizontal="center" vertical="top" wrapText="1"/>
    </xf>
    <xf numFmtId="0" fontId="16" fillId="0" borderId="3" xfId="0" applyFont="1" applyBorder="1" applyAlignment="1">
      <alignment horizontal="center" vertical="top" wrapText="1"/>
    </xf>
    <xf numFmtId="0" fontId="16" fillId="0" borderId="4" xfId="0" applyFont="1" applyBorder="1" applyAlignment="1">
      <alignment horizontal="center" vertical="top" wrapText="1"/>
    </xf>
    <xf numFmtId="0" fontId="17" fillId="0" borderId="3" xfId="0" applyFont="1" applyBorder="1" applyAlignment="1">
      <alignment horizontal="center" wrapText="1"/>
    </xf>
    <xf numFmtId="0" fontId="18" fillId="0" borderId="0" xfId="0" applyFont="1" applyBorder="1" applyAlignment="1">
      <alignment horizontal="center" wrapText="1"/>
    </xf>
    <xf numFmtId="0" fontId="1" fillId="0" borderId="0" xfId="0" applyFont="1"/>
    <xf numFmtId="3" fontId="18" fillId="0" borderId="0" xfId="0" applyNumberFormat="1" applyFont="1" applyBorder="1" applyAlignment="1">
      <alignment horizontal="center" wrapText="1"/>
    </xf>
    <xf numFmtId="0" fontId="19" fillId="0" borderId="0" xfId="0" applyFont="1" applyBorder="1" applyAlignment="1">
      <alignment wrapText="1"/>
    </xf>
    <xf numFmtId="3" fontId="5" fillId="0" borderId="0" xfId="0" applyNumberFormat="1" applyFont="1" applyAlignment="1">
      <alignment horizontal="right" wrapText="1"/>
    </xf>
    <xf numFmtId="0" fontId="20" fillId="0" borderId="0" xfId="0" applyFont="1" applyBorder="1" applyAlignment="1">
      <alignment wrapText="1"/>
    </xf>
    <xf numFmtId="0" fontId="22" fillId="0" borderId="0" xfId="1" applyFont="1" applyFill="1" applyBorder="1" applyAlignment="1">
      <alignment horizontal="right" wrapText="1"/>
    </xf>
    <xf numFmtId="49" fontId="23" fillId="0" borderId="5" xfId="0" applyNumberFormat="1" applyFont="1" applyBorder="1"/>
    <xf numFmtId="164" fontId="12" fillId="0" borderId="6" xfId="0" applyNumberFormat="1" applyFont="1" applyBorder="1"/>
    <xf numFmtId="3" fontId="23" fillId="0" borderId="7" xfId="0" applyNumberFormat="1" applyFont="1" applyFill="1" applyBorder="1"/>
    <xf numFmtId="3" fontId="24" fillId="2" borderId="8" xfId="0" applyNumberFormat="1" applyFont="1" applyFill="1" applyBorder="1"/>
    <xf numFmtId="3" fontId="13" fillId="0" borderId="0" xfId="0" applyNumberFormat="1" applyFont="1" applyFill="1"/>
    <xf numFmtId="3" fontId="24" fillId="2" borderId="7" xfId="0" applyNumberFormat="1" applyFont="1" applyFill="1" applyBorder="1"/>
    <xf numFmtId="3" fontId="13" fillId="0" borderId="8" xfId="0" applyNumberFormat="1" applyFont="1" applyFill="1" applyBorder="1"/>
    <xf numFmtId="3" fontId="13" fillId="0" borderId="5" xfId="0" applyNumberFormat="1" applyFont="1" applyFill="1" applyBorder="1"/>
    <xf numFmtId="3" fontId="24" fillId="2" borderId="5" xfId="0" applyNumberFormat="1" applyFont="1" applyFill="1" applyBorder="1"/>
    <xf numFmtId="164" fontId="25" fillId="0" borderId="8" xfId="0" applyNumberFormat="1" applyFont="1" applyBorder="1"/>
    <xf numFmtId="3" fontId="1" fillId="0" borderId="0" xfId="0" applyNumberFormat="1" applyFont="1"/>
    <xf numFmtId="164" fontId="26" fillId="0" borderId="0" xfId="0" applyNumberFormat="1" applyFont="1" applyBorder="1"/>
    <xf numFmtId="3" fontId="0" fillId="0" borderId="0" xfId="0" applyNumberFormat="1" applyBorder="1"/>
    <xf numFmtId="164" fontId="12" fillId="0" borderId="8" xfId="0" applyNumberFormat="1" applyFont="1" applyBorder="1"/>
    <xf numFmtId="3" fontId="23" fillId="0" borderId="7" xfId="0" applyNumberFormat="1" applyFont="1" applyBorder="1"/>
    <xf numFmtId="3" fontId="13" fillId="0" borderId="0" xfId="0" applyNumberFormat="1" applyFont="1"/>
    <xf numFmtId="3" fontId="13" fillId="0" borderId="8" xfId="0" applyNumberFormat="1" applyFont="1" applyBorder="1"/>
    <xf numFmtId="3" fontId="13" fillId="0" borderId="5" xfId="0" applyNumberFormat="1" applyFont="1" applyBorder="1"/>
    <xf numFmtId="3" fontId="20" fillId="0" borderId="0" xfId="0" applyNumberFormat="1" applyFont="1" applyBorder="1"/>
    <xf numFmtId="3" fontId="20" fillId="0" borderId="0" xfId="0" applyNumberFormat="1" applyFont="1" applyFill="1" applyBorder="1"/>
    <xf numFmtId="49" fontId="23" fillId="0" borderId="5" xfId="0" applyNumberFormat="1" applyFont="1" applyFill="1" applyBorder="1"/>
    <xf numFmtId="164" fontId="12" fillId="0" borderId="8" xfId="0" applyNumberFormat="1" applyFont="1" applyFill="1" applyBorder="1"/>
    <xf numFmtId="0" fontId="0" fillId="0" borderId="0" xfId="0" applyFill="1"/>
    <xf numFmtId="3" fontId="0" fillId="0" borderId="0" xfId="0" applyNumberFormat="1" applyFill="1"/>
    <xf numFmtId="3" fontId="5" fillId="0" borderId="0" xfId="0" applyNumberFormat="1" applyFont="1" applyFill="1"/>
    <xf numFmtId="49" fontId="23" fillId="0" borderId="7" xfId="0" applyNumberFormat="1" applyFont="1" applyBorder="1"/>
    <xf numFmtId="0" fontId="12" fillId="0" borderId="8" xfId="0" applyFont="1" applyBorder="1"/>
    <xf numFmtId="0" fontId="23" fillId="0" borderId="7" xfId="0" applyFont="1" applyBorder="1"/>
    <xf numFmtId="0" fontId="24" fillId="2" borderId="8" xfId="0" applyFont="1" applyFill="1" applyBorder="1"/>
    <xf numFmtId="3" fontId="13" fillId="0" borderId="0" xfId="0" applyNumberFormat="1" applyFont="1" applyBorder="1"/>
    <xf numFmtId="0" fontId="24" fillId="2" borderId="7" xfId="0" applyFont="1" applyFill="1" applyBorder="1"/>
    <xf numFmtId="0" fontId="13" fillId="0" borderId="8" xfId="0" applyFont="1" applyBorder="1"/>
    <xf numFmtId="0" fontId="13" fillId="0" borderId="5" xfId="0" applyFont="1" applyBorder="1"/>
    <xf numFmtId="0" fontId="24" fillId="2" borderId="5" xfId="0" applyFont="1" applyFill="1" applyBorder="1"/>
    <xf numFmtId="0" fontId="25" fillId="0" borderId="8" xfId="0" applyFont="1" applyBorder="1"/>
    <xf numFmtId="0" fontId="27" fillId="0" borderId="0" xfId="0" applyFont="1"/>
    <xf numFmtId="49" fontId="23" fillId="0" borderId="9" xfId="0" applyNumberFormat="1" applyFont="1" applyBorder="1"/>
    <xf numFmtId="49" fontId="24" fillId="0" borderId="10" xfId="0" applyNumberFormat="1" applyFont="1" applyBorder="1"/>
    <xf numFmtId="3" fontId="28" fillId="0" borderId="11" xfId="0" applyNumberFormat="1" applyFont="1" applyBorder="1"/>
    <xf numFmtId="3" fontId="24" fillId="0" borderId="9" xfId="0" applyNumberFormat="1" applyFont="1" applyBorder="1"/>
    <xf numFmtId="3" fontId="24" fillId="2" borderId="11" xfId="0" applyNumberFormat="1" applyFont="1" applyFill="1" applyBorder="1"/>
    <xf numFmtId="3" fontId="29" fillId="0" borderId="9" xfId="0" applyNumberFormat="1" applyFont="1" applyBorder="1"/>
    <xf numFmtId="3" fontId="24" fillId="2" borderId="9" xfId="0" applyNumberFormat="1" applyFont="1" applyFill="1" applyBorder="1"/>
    <xf numFmtId="3" fontId="29" fillId="0" borderId="11" xfId="0" applyNumberFormat="1" applyFont="1" applyBorder="1"/>
    <xf numFmtId="3" fontId="29" fillId="0" borderId="10" xfId="0" applyNumberFormat="1" applyFont="1" applyBorder="1"/>
    <xf numFmtId="3" fontId="30" fillId="0" borderId="11" xfId="0" applyNumberFormat="1" applyFont="1" applyBorder="1"/>
    <xf numFmtId="3" fontId="31" fillId="0" borderId="0" xfId="0" applyNumberFormat="1" applyFont="1"/>
    <xf numFmtId="3" fontId="9" fillId="0" borderId="0" xfId="0" applyNumberFormat="1" applyFont="1"/>
    <xf numFmtId="14" fontId="0" fillId="0" borderId="0" xfId="0" applyNumberFormat="1" applyAlignment="1">
      <alignment horizontal="left"/>
    </xf>
    <xf numFmtId="0" fontId="32" fillId="0" borderId="0" xfId="0" applyFont="1"/>
    <xf numFmtId="0" fontId="33" fillId="0" borderId="0" xfId="0" applyFont="1"/>
    <xf numFmtId="0" fontId="0" fillId="0" borderId="4" xfId="0" applyBorder="1"/>
    <xf numFmtId="0" fontId="0" fillId="0" borderId="13" xfId="0" applyBorder="1" applyAlignment="1">
      <alignment horizontal="right"/>
    </xf>
    <xf numFmtId="0" fontId="0" fillId="0" borderId="13" xfId="0" applyBorder="1" applyAlignment="1">
      <alignment horizontal="right" wrapText="1"/>
    </xf>
    <xf numFmtId="0" fontId="1" fillId="0" borderId="0" xfId="0" applyFont="1" applyFill="1"/>
    <xf numFmtId="0" fontId="29" fillId="0" borderId="0" xfId="0" applyFont="1"/>
    <xf numFmtId="49" fontId="23" fillId="0" borderId="0" xfId="0" applyNumberFormat="1" applyFont="1" applyBorder="1"/>
    <xf numFmtId="3" fontId="13" fillId="0" borderId="6" xfId="0" applyNumberFormat="1" applyFont="1" applyBorder="1"/>
    <xf numFmtId="3" fontId="23" fillId="2" borderId="15" xfId="0" applyNumberFormat="1" applyFont="1" applyFill="1" applyBorder="1"/>
    <xf numFmtId="3" fontId="13" fillId="2" borderId="0" xfId="0" applyNumberFormat="1" applyFont="1" applyFill="1"/>
    <xf numFmtId="3" fontId="0" fillId="3" borderId="8" xfId="0" applyNumberFormat="1" applyFill="1" applyBorder="1"/>
    <xf numFmtId="3" fontId="13" fillId="0" borderId="7" xfId="0" applyNumberFormat="1" applyFont="1" applyFill="1" applyBorder="1"/>
    <xf numFmtId="3" fontId="23" fillId="2" borderId="0" xfId="0" applyNumberFormat="1" applyFont="1" applyFill="1"/>
    <xf numFmtId="3" fontId="13" fillId="2" borderId="7" xfId="0" applyNumberFormat="1" applyFont="1" applyFill="1" applyBorder="1"/>
    <xf numFmtId="0" fontId="34" fillId="0" borderId="7" xfId="0" applyFont="1" applyFill="1" applyBorder="1"/>
    <xf numFmtId="0" fontId="34" fillId="0" borderId="8" xfId="0" applyFont="1" applyBorder="1"/>
    <xf numFmtId="0" fontId="23" fillId="2" borderId="8" xfId="0" applyFont="1" applyFill="1" applyBorder="1"/>
    <xf numFmtId="0" fontId="13" fillId="2" borderId="7" xfId="0" applyFont="1" applyFill="1" applyBorder="1"/>
    <xf numFmtId="0" fontId="0" fillId="3" borderId="8" xfId="0" applyFill="1" applyBorder="1"/>
    <xf numFmtId="3" fontId="29" fillId="0" borderId="9" xfId="0" applyNumberFormat="1" applyFont="1" applyFill="1" applyBorder="1"/>
    <xf numFmtId="3" fontId="29" fillId="2" borderId="9" xfId="0" applyNumberFormat="1" applyFont="1" applyFill="1" applyBorder="1"/>
    <xf numFmtId="3" fontId="24" fillId="3" borderId="11" xfId="0" applyNumberFormat="1" applyFont="1" applyFill="1" applyBorder="1"/>
    <xf numFmtId="3" fontId="1" fillId="0" borderId="0" xfId="0" applyNumberFormat="1" applyFont="1" applyFill="1"/>
    <xf numFmtId="0" fontId="29" fillId="0" borderId="14" xfId="0" applyFont="1" applyBorder="1" applyAlignment="1">
      <alignment horizontal="center" wrapText="1"/>
    </xf>
    <xf numFmtId="0" fontId="29" fillId="0" borderId="9" xfId="0" applyFont="1" applyBorder="1" applyAlignment="1">
      <alignment horizontal="center" wrapText="1"/>
    </xf>
    <xf numFmtId="3" fontId="13" fillId="2" borderId="8" xfId="0" applyNumberFormat="1" applyFont="1" applyFill="1" applyBorder="1"/>
    <xf numFmtId="3" fontId="13" fillId="0" borderId="7" xfId="0" applyNumberFormat="1" applyFont="1" applyBorder="1"/>
    <xf numFmtId="0" fontId="13" fillId="0" borderId="7" xfId="0" applyFont="1" applyBorder="1"/>
    <xf numFmtId="0" fontId="13" fillId="2" borderId="8" xfId="0" applyFont="1" applyFill="1" applyBorder="1"/>
    <xf numFmtId="3" fontId="29" fillId="2" borderId="11" xfId="0" applyNumberFormat="1" applyFont="1" applyFill="1" applyBorder="1"/>
    <xf numFmtId="164" fontId="35" fillId="0" borderId="0" xfId="0" applyNumberFormat="1" applyFont="1" applyBorder="1" applyProtection="1">
      <protection locked="0"/>
    </xf>
    <xf numFmtId="3" fontId="19" fillId="0" borderId="0" xfId="0" applyNumberFormat="1" applyFont="1" applyBorder="1" applyProtection="1">
      <protection locked="0"/>
    </xf>
    <xf numFmtId="165" fontId="36" fillId="0" borderId="16" xfId="0" applyNumberFormat="1" applyFont="1" applyBorder="1" applyAlignment="1" applyProtection="1">
      <alignment horizontal="center"/>
      <protection locked="0"/>
    </xf>
    <xf numFmtId="3" fontId="1" fillId="0" borderId="0" xfId="0" applyNumberFormat="1" applyFont="1" applyBorder="1" applyProtection="1">
      <protection locked="0"/>
    </xf>
    <xf numFmtId="3" fontId="5" fillId="0" borderId="0" xfId="0" applyNumberFormat="1" applyFont="1" applyProtection="1">
      <protection locked="0"/>
    </xf>
    <xf numFmtId="0" fontId="0" fillId="0" borderId="0" xfId="0" applyProtection="1">
      <protection locked="0"/>
    </xf>
    <xf numFmtId="0" fontId="37" fillId="0" borderId="1" xfId="0" applyFont="1" applyBorder="1" applyAlignment="1" applyProtection="1">
      <alignment wrapText="1"/>
    </xf>
    <xf numFmtId="0" fontId="0" fillId="0" borderId="4" xfId="0" applyBorder="1" applyProtection="1"/>
    <xf numFmtId="0" fontId="0" fillId="0" borderId="13" xfId="0" applyBorder="1" applyProtection="1"/>
    <xf numFmtId="0" fontId="0" fillId="0" borderId="2" xfId="0" applyBorder="1" applyProtection="1"/>
    <xf numFmtId="0" fontId="0" fillId="0" borderId="7" xfId="0" applyBorder="1" applyProtection="1"/>
    <xf numFmtId="3" fontId="0" fillId="0" borderId="0" xfId="0" applyNumberFormat="1" applyBorder="1" applyProtection="1"/>
    <xf numFmtId="3" fontId="0" fillId="0" borderId="5" xfId="0" applyNumberFormat="1" applyBorder="1" applyProtection="1"/>
    <xf numFmtId="0" fontId="1" fillId="0" borderId="0" xfId="0" applyFont="1" applyProtection="1">
      <protection locked="0"/>
    </xf>
    <xf numFmtId="0" fontId="0" fillId="0" borderId="0" xfId="0" applyBorder="1" applyProtection="1"/>
    <xf numFmtId="0" fontId="0" fillId="0" borderId="0" xfId="0" applyBorder="1" applyProtection="1">
      <protection locked="0"/>
    </xf>
    <xf numFmtId="0" fontId="15" fillId="0" borderId="0" xfId="0" applyFont="1" applyBorder="1" applyAlignment="1" applyProtection="1">
      <alignment horizontal="center" wrapText="1"/>
      <protection locked="0"/>
    </xf>
    <xf numFmtId="0" fontId="17" fillId="0" borderId="0" xfId="0" applyFont="1" applyBorder="1" applyAlignment="1" applyProtection="1">
      <alignment horizontal="center" wrapText="1"/>
      <protection locked="0"/>
    </xf>
    <xf numFmtId="3" fontId="0" fillId="0" borderId="0" xfId="0" applyNumberFormat="1" applyFont="1" applyBorder="1" applyProtection="1"/>
    <xf numFmtId="3" fontId="0" fillId="0" borderId="5" xfId="0" applyNumberFormat="1" applyFont="1" applyBorder="1" applyProtection="1"/>
    <xf numFmtId="0" fontId="39" fillId="0" borderId="0" xfId="0" applyFont="1" applyBorder="1" applyProtection="1"/>
    <xf numFmtId="3" fontId="39" fillId="0" borderId="0" xfId="0" applyNumberFormat="1" applyFont="1" applyBorder="1" applyProtection="1"/>
    <xf numFmtId="3" fontId="39" fillId="0" borderId="5" xfId="0" applyNumberFormat="1" applyFont="1" applyBorder="1" applyProtection="1"/>
    <xf numFmtId="0" fontId="6" fillId="0" borderId="0" xfId="0" applyFont="1" applyBorder="1" applyProtection="1"/>
    <xf numFmtId="0" fontId="2" fillId="4" borderId="9" xfId="0" applyFont="1" applyFill="1" applyBorder="1" applyProtection="1"/>
    <xf numFmtId="3" fontId="2" fillId="4" borderId="13" xfId="0" applyNumberFormat="1" applyFont="1" applyFill="1" applyBorder="1" applyProtection="1"/>
    <xf numFmtId="3" fontId="42" fillId="4" borderId="13" xfId="0" applyNumberFormat="1" applyFont="1" applyFill="1" applyBorder="1" applyProtection="1"/>
    <xf numFmtId="3" fontId="42" fillId="4" borderId="10" xfId="0" applyNumberFormat="1" applyFont="1" applyFill="1" applyBorder="1" applyProtection="1"/>
    <xf numFmtId="0" fontId="0" fillId="0" borderId="0" xfId="0" applyProtection="1"/>
    <xf numFmtId="0" fontId="0" fillId="0" borderId="7" xfId="0" applyFill="1" applyBorder="1" applyProtection="1"/>
    <xf numFmtId="3" fontId="0" fillId="0" borderId="0" xfId="0" applyNumberFormat="1" applyFill="1" applyBorder="1" applyProtection="1"/>
    <xf numFmtId="0" fontId="0" fillId="0" borderId="0" xfId="0" applyFill="1" applyBorder="1" applyProtection="1"/>
    <xf numFmtId="0" fontId="0" fillId="0" borderId="5" xfId="0" applyFill="1" applyBorder="1" applyProtection="1"/>
    <xf numFmtId="3" fontId="0" fillId="0" borderId="5" xfId="0" applyNumberFormat="1" applyFont="1" applyFill="1" applyBorder="1" applyProtection="1"/>
    <xf numFmtId="3" fontId="2" fillId="0" borderId="0" xfId="0" applyNumberFormat="1" applyFont="1" applyFill="1" applyBorder="1" applyProtection="1"/>
    <xf numFmtId="0" fontId="2" fillId="5" borderId="9" xfId="0" applyFont="1" applyFill="1" applyBorder="1" applyProtection="1"/>
    <xf numFmtId="3" fontId="2" fillId="5" borderId="13" xfId="0" applyNumberFormat="1" applyFont="1" applyFill="1" applyBorder="1" applyProtection="1"/>
    <xf numFmtId="3" fontId="2" fillId="5" borderId="10" xfId="0" applyNumberFormat="1" applyFont="1" applyFill="1" applyBorder="1" applyProtection="1"/>
    <xf numFmtId="3" fontId="0" fillId="0" borderId="0" xfId="0" applyNumberFormat="1" applyProtection="1">
      <protection locked="0"/>
    </xf>
    <xf numFmtId="3" fontId="0" fillId="0" borderId="0" xfId="0" applyNumberFormat="1" applyProtection="1"/>
    <xf numFmtId="0" fontId="1" fillId="0" borderId="0" xfId="0" applyFont="1" applyBorder="1" applyProtection="1">
      <protection locked="0"/>
    </xf>
    <xf numFmtId="0" fontId="2" fillId="4" borderId="7" xfId="0" applyFont="1" applyFill="1" applyBorder="1" applyProtection="1"/>
    <xf numFmtId="3" fontId="2" fillId="4" borderId="0" xfId="0" applyNumberFormat="1" applyFont="1" applyFill="1" applyBorder="1" applyProtection="1"/>
    <xf numFmtId="3" fontId="42" fillId="4" borderId="0" xfId="0" applyNumberFormat="1" applyFont="1" applyFill="1" applyBorder="1" applyProtection="1"/>
    <xf numFmtId="3" fontId="42" fillId="4" borderId="5" xfId="0" applyNumberFormat="1" applyFont="1" applyFill="1" applyBorder="1" applyProtection="1"/>
    <xf numFmtId="0" fontId="2" fillId="5" borderId="7" xfId="0" applyFont="1" applyFill="1" applyBorder="1" applyProtection="1"/>
    <xf numFmtId="3" fontId="2" fillId="5" borderId="0" xfId="0" applyNumberFormat="1" applyFont="1" applyFill="1" applyBorder="1" applyProtection="1"/>
    <xf numFmtId="3" fontId="2" fillId="5" borderId="5" xfId="0" applyNumberFormat="1" applyFont="1" applyFill="1" applyBorder="1" applyProtection="1"/>
    <xf numFmtId="0" fontId="0" fillId="6" borderId="7" xfId="0" applyFill="1" applyBorder="1" applyProtection="1"/>
    <xf numFmtId="3" fontId="0" fillId="6" borderId="0" xfId="0" applyNumberFormat="1" applyFill="1" applyBorder="1" applyProtection="1"/>
    <xf numFmtId="3" fontId="0" fillId="6" borderId="5" xfId="0" applyNumberFormat="1" applyFill="1" applyBorder="1" applyProtection="1"/>
    <xf numFmtId="0" fontId="0" fillId="3" borderId="7" xfId="0" applyFill="1" applyBorder="1" applyProtection="1"/>
    <xf numFmtId="3" fontId="0" fillId="3" borderId="0" xfId="0" applyNumberFormat="1" applyFill="1" applyBorder="1" applyProtection="1"/>
    <xf numFmtId="3" fontId="2" fillId="3" borderId="0" xfId="0" applyNumberFormat="1" applyFont="1" applyFill="1" applyBorder="1" applyProtection="1"/>
    <xf numFmtId="3" fontId="2" fillId="3" borderId="5" xfId="0" applyNumberFormat="1" applyFont="1" applyFill="1" applyBorder="1" applyProtection="1"/>
    <xf numFmtId="0" fontId="10" fillId="0" borderId="14" xfId="0" applyFont="1" applyBorder="1" applyProtection="1"/>
    <xf numFmtId="0" fontId="3" fillId="0" borderId="12" xfId="0" applyFont="1" applyBorder="1" applyProtection="1"/>
    <xf numFmtId="3" fontId="10" fillId="0" borderId="12" xfId="0" applyNumberFormat="1" applyFont="1" applyBorder="1" applyProtection="1"/>
    <xf numFmtId="3" fontId="10" fillId="0" borderId="15" xfId="0" applyNumberFormat="1" applyFont="1" applyBorder="1" applyProtection="1"/>
    <xf numFmtId="0" fontId="10" fillId="0" borderId="7" xfId="0" applyFont="1" applyBorder="1" applyProtection="1"/>
    <xf numFmtId="0" fontId="3" fillId="0" borderId="0" xfId="0" applyFont="1" applyBorder="1" applyProtection="1"/>
    <xf numFmtId="3" fontId="10" fillId="0" borderId="0" xfId="0" applyNumberFormat="1" applyFont="1" applyBorder="1" applyProtection="1"/>
    <xf numFmtId="3" fontId="10" fillId="0" borderId="5" xfId="0" applyNumberFormat="1" applyFont="1" applyBorder="1" applyProtection="1"/>
    <xf numFmtId="0" fontId="43" fillId="0" borderId="9" xfId="0" applyFont="1" applyBorder="1" applyProtection="1"/>
    <xf numFmtId="0" fontId="9" fillId="0" borderId="13" xfId="0" applyFont="1" applyBorder="1" applyProtection="1"/>
    <xf numFmtId="3" fontId="9" fillId="0" borderId="13" xfId="0" applyNumberFormat="1" applyFont="1" applyBorder="1" applyProtection="1"/>
    <xf numFmtId="3" fontId="9" fillId="0" borderId="10" xfId="0" applyNumberFormat="1" applyFont="1" applyBorder="1" applyProtection="1"/>
    <xf numFmtId="0" fontId="0" fillId="0" borderId="0" xfId="0" applyAlignment="1">
      <alignment wrapText="1"/>
    </xf>
    <xf numFmtId="0" fontId="15" fillId="0" borderId="0" xfId="0" applyFont="1" applyBorder="1" applyAlignment="1">
      <alignment horizontal="center" wrapText="1"/>
    </xf>
    <xf numFmtId="0" fontId="17" fillId="0" borderId="0" xfId="0" applyFont="1" applyBorder="1" applyAlignment="1">
      <alignment horizontal="center" wrapText="1"/>
    </xf>
    <xf numFmtId="0" fontId="3" fillId="0" borderId="14" xfId="0" applyFont="1" applyBorder="1"/>
    <xf numFmtId="0" fontId="3" fillId="0" borderId="12" xfId="0" applyFont="1" applyBorder="1" applyAlignment="1">
      <alignment horizontal="right"/>
    </xf>
    <xf numFmtId="0" fontId="3" fillId="0" borderId="15" xfId="0" applyFont="1" applyBorder="1" applyAlignment="1">
      <alignment horizontal="right"/>
    </xf>
    <xf numFmtId="3" fontId="3" fillId="0" borderId="7" xfId="0" applyNumberFormat="1" applyFont="1" applyBorder="1"/>
    <xf numFmtId="3" fontId="3" fillId="0" borderId="0" xfId="0" applyNumberFormat="1" applyFont="1" applyBorder="1"/>
    <xf numFmtId="0" fontId="3" fillId="0" borderId="5" xfId="0" applyFont="1" applyBorder="1"/>
    <xf numFmtId="0" fontId="3" fillId="0" borderId="0" xfId="0" applyFont="1" applyBorder="1"/>
    <xf numFmtId="3" fontId="3" fillId="0" borderId="5" xfId="0" applyNumberFormat="1" applyFont="1" applyBorder="1"/>
    <xf numFmtId="0" fontId="3" fillId="0" borderId="7" xfId="0" applyFont="1" applyBorder="1"/>
    <xf numFmtId="3" fontId="9" fillId="0" borderId="0" xfId="0" applyNumberFormat="1" applyFont="1" applyBorder="1"/>
    <xf numFmtId="3" fontId="9" fillId="0" borderId="5" xfId="0" applyNumberFormat="1" applyFont="1" applyBorder="1"/>
    <xf numFmtId="0" fontId="3" fillId="0" borderId="9" xfId="0" applyFont="1" applyBorder="1"/>
    <xf numFmtId="0" fontId="3" fillId="0" borderId="13" xfId="0" applyFont="1" applyBorder="1"/>
    <xf numFmtId="4" fontId="9" fillId="0" borderId="10" xfId="0" applyNumberFormat="1" applyFont="1" applyBorder="1"/>
    <xf numFmtId="49" fontId="0" fillId="0" borderId="12" xfId="0" applyNumberFormat="1" applyBorder="1" applyAlignment="1"/>
    <xf numFmtId="49" fontId="0" fillId="0" borderId="13" xfId="0" applyNumberFormat="1" applyBorder="1" applyAlignment="1"/>
    <xf numFmtId="0" fontId="0" fillId="0" borderId="12" xfId="0" applyBorder="1" applyAlignment="1">
      <alignment wrapText="1"/>
    </xf>
    <xf numFmtId="0" fontId="0" fillId="0" borderId="13" xfId="0" applyBorder="1" applyAlignment="1">
      <alignment wrapText="1"/>
    </xf>
    <xf numFmtId="0" fontId="24" fillId="3" borderId="6" xfId="0" applyFont="1" applyFill="1" applyBorder="1" applyAlignment="1">
      <alignment horizontal="center" wrapText="1"/>
    </xf>
    <xf numFmtId="0" fontId="24" fillId="3" borderId="11" xfId="0" applyFont="1" applyFill="1" applyBorder="1" applyAlignment="1">
      <alignment horizontal="center" wrapText="1"/>
    </xf>
    <xf numFmtId="49" fontId="24" fillId="0" borderId="14" xfId="0" applyNumberFormat="1" applyFont="1" applyBorder="1" applyAlignment="1"/>
    <xf numFmtId="49" fontId="24" fillId="0" borderId="9" xfId="0" applyNumberFormat="1" applyFont="1" applyBorder="1" applyAlignment="1"/>
    <xf numFmtId="49" fontId="24" fillId="0" borderId="15" xfId="0" applyNumberFormat="1" applyFont="1" applyBorder="1" applyAlignment="1"/>
    <xf numFmtId="49" fontId="24" fillId="0" borderId="10" xfId="0" applyNumberFormat="1" applyFont="1" applyBorder="1" applyAlignment="1"/>
    <xf numFmtId="0" fontId="29" fillId="0" borderId="6" xfId="0" applyFont="1" applyFill="1" applyBorder="1" applyAlignment="1">
      <alignment horizontal="center" wrapText="1"/>
    </xf>
    <xf numFmtId="0" fontId="29" fillId="0" borderId="11" xfId="0" applyFont="1" applyFill="1" applyBorder="1" applyAlignment="1">
      <alignment horizontal="center" wrapText="1"/>
    </xf>
    <xf numFmtId="0" fontId="29" fillId="0" borderId="6" xfId="0" applyFont="1" applyBorder="1" applyAlignment="1">
      <alignment horizontal="center" wrapText="1"/>
    </xf>
    <xf numFmtId="0" fontId="29" fillId="0" borderId="11" xfId="0" applyFont="1" applyBorder="1" applyAlignment="1">
      <alignment horizontal="center" wrapText="1"/>
    </xf>
    <xf numFmtId="0" fontId="24" fillId="2" borderId="6" xfId="0" applyFont="1" applyFill="1" applyBorder="1" applyAlignment="1">
      <alignment horizontal="center" wrapText="1"/>
    </xf>
    <xf numFmtId="0" fontId="24" fillId="2" borderId="11" xfId="0" applyFont="1" applyFill="1" applyBorder="1" applyAlignment="1">
      <alignment horizontal="center" wrapText="1"/>
    </xf>
    <xf numFmtId="0" fontId="29" fillId="2" borderId="14" xfId="0" applyFont="1" applyFill="1" applyBorder="1" applyAlignment="1">
      <alignment horizontal="center" wrapText="1"/>
    </xf>
    <xf numFmtId="0" fontId="29" fillId="2" borderId="9" xfId="0" applyFont="1" applyFill="1" applyBorder="1" applyAlignment="1">
      <alignment horizontal="center" wrapText="1"/>
    </xf>
    <xf numFmtId="0" fontId="29" fillId="2" borderId="6" xfId="0" applyFont="1" applyFill="1" applyBorder="1" applyAlignment="1">
      <alignment horizontal="center" wrapText="1"/>
    </xf>
    <xf numFmtId="0" fontId="29" fillId="2" borderId="11" xfId="0" applyFont="1" applyFill="1" applyBorder="1" applyAlignment="1">
      <alignment horizontal="center" wrapText="1"/>
    </xf>
    <xf numFmtId="0" fontId="29" fillId="0" borderId="14" xfId="0" applyFont="1" applyBorder="1" applyAlignment="1">
      <alignment horizontal="center" wrapText="1"/>
    </xf>
    <xf numFmtId="0" fontId="29" fillId="0" borderId="9" xfId="0" applyFont="1" applyBorder="1" applyAlignment="1">
      <alignment horizontal="center" wrapText="1"/>
    </xf>
    <xf numFmtId="0" fontId="0" fillId="0" borderId="0" xfId="0" applyAlignment="1">
      <alignment wrapText="1"/>
    </xf>
    <xf numFmtId="0" fontId="0" fillId="0" borderId="0" xfId="0" applyFont="1" applyAlignment="1">
      <alignment wrapText="1"/>
    </xf>
    <xf numFmtId="0" fontId="2" fillId="0" borderId="0" xfId="0" applyFont="1" applyAlignment="1">
      <alignment horizontal="left" wrapText="1"/>
    </xf>
  </cellXfs>
  <cellStyles count="2">
    <cellStyle name="Normal" xfId="0" builtinId="0"/>
    <cellStyle name="Normal_Blad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624840</xdr:colOff>
      <xdr:row>0</xdr:row>
      <xdr:rowOff>114300</xdr:rowOff>
    </xdr:from>
    <xdr:to>
      <xdr:col>2</xdr:col>
      <xdr:colOff>1793</xdr:colOff>
      <xdr:row>0</xdr:row>
      <xdr:rowOff>114300</xdr:rowOff>
    </xdr:to>
    <xdr:cxnSp macro="">
      <xdr:nvCxnSpPr>
        <xdr:cNvPr id="2" name="Rak pil 1"/>
        <xdr:cNvCxnSpPr/>
      </xdr:nvCxnSpPr>
      <xdr:spPr>
        <a:xfrm>
          <a:off x="2903220" y="114300"/>
          <a:ext cx="352313" cy="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00"/>
  <sheetViews>
    <sheetView tabSelected="1" topLeftCell="A2" zoomScaleNormal="100" workbookViewId="0">
      <selection activeCell="A5" sqref="A5"/>
    </sheetView>
  </sheetViews>
  <sheetFormatPr defaultRowHeight="15" x14ac:dyDescent="0.25"/>
  <cols>
    <col min="1" max="1" width="4.5703125" customWidth="1"/>
    <col min="2" max="2" width="13.28515625" customWidth="1"/>
    <col min="3" max="3" width="10.28515625" style="8" customWidth="1"/>
    <col min="4" max="4" width="13.140625" customWidth="1"/>
    <col min="5" max="5" width="13.28515625" customWidth="1"/>
    <col min="6" max="6" width="13.7109375" style="10" customWidth="1"/>
    <col min="7" max="7" width="12.7109375" style="1" customWidth="1"/>
    <col min="8" max="8" width="14" style="10" customWidth="1"/>
    <col min="9" max="9" width="15.28515625" style="1" customWidth="1"/>
    <col min="10" max="10" width="13.85546875" style="10" customWidth="1"/>
    <col min="11" max="11" width="15.28515625" style="1" customWidth="1"/>
    <col min="12" max="12" width="13.5703125" style="11" customWidth="1"/>
    <col min="13" max="13" width="15" style="12" customWidth="1"/>
    <col min="14" max="14" width="13.140625" style="11" customWidth="1"/>
    <col min="15" max="17" width="14.7109375" style="8" customWidth="1"/>
    <col min="18" max="18" width="14.7109375" style="14" customWidth="1"/>
    <col min="19" max="19" width="6.42578125" style="2" customWidth="1"/>
    <col min="20" max="20" width="14.28515625" customWidth="1"/>
    <col min="21" max="21" width="15.28515625" style="2" bestFit="1" customWidth="1"/>
    <col min="22" max="22" width="10.5703125" style="1" customWidth="1"/>
    <col min="23" max="27" width="10.5703125" style="4" customWidth="1"/>
    <col min="28" max="28" width="10.42578125" style="5" customWidth="1"/>
    <col min="29" max="29" width="11.42578125" style="5" customWidth="1"/>
    <col min="30" max="30" width="10.5703125" style="6" customWidth="1"/>
    <col min="32" max="32" width="12.28515625" style="5" bestFit="1" customWidth="1"/>
    <col min="33" max="33" width="12.28515625" style="5" customWidth="1"/>
    <col min="34" max="39" width="11.7109375" style="6" customWidth="1"/>
    <col min="40" max="40" width="11.5703125" customWidth="1"/>
  </cols>
  <sheetData>
    <row r="1" spans="1:40" ht="14.45" hidden="1" x14ac:dyDescent="0.3">
      <c r="A1">
        <v>1</v>
      </c>
      <c r="B1">
        <f>A1+1</f>
        <v>2</v>
      </c>
      <c r="C1">
        <f t="shared" ref="C1:R1" si="0">B1+1</f>
        <v>3</v>
      </c>
      <c r="D1">
        <f t="shared" si="0"/>
        <v>4</v>
      </c>
      <c r="E1">
        <f t="shared" si="0"/>
        <v>5</v>
      </c>
      <c r="F1">
        <f t="shared" si="0"/>
        <v>6</v>
      </c>
      <c r="G1">
        <f t="shared" si="0"/>
        <v>7</v>
      </c>
      <c r="H1">
        <f t="shared" si="0"/>
        <v>8</v>
      </c>
      <c r="I1" s="1">
        <f t="shared" si="0"/>
        <v>9</v>
      </c>
      <c r="J1">
        <f t="shared" si="0"/>
        <v>10</v>
      </c>
      <c r="K1" s="1">
        <f t="shared" si="0"/>
        <v>11</v>
      </c>
      <c r="L1">
        <f t="shared" si="0"/>
        <v>12</v>
      </c>
      <c r="M1" s="1">
        <f t="shared" si="0"/>
        <v>13</v>
      </c>
      <c r="N1">
        <f t="shared" si="0"/>
        <v>14</v>
      </c>
      <c r="O1">
        <f t="shared" si="0"/>
        <v>15</v>
      </c>
      <c r="P1">
        <f t="shared" si="0"/>
        <v>16</v>
      </c>
      <c r="Q1">
        <f t="shared" si="0"/>
        <v>17</v>
      </c>
      <c r="R1" s="1">
        <f t="shared" si="0"/>
        <v>18</v>
      </c>
      <c r="U1" s="3"/>
    </row>
    <row r="2" spans="1:40" ht="15.75" x14ac:dyDescent="0.25">
      <c r="A2" s="7" t="s">
        <v>0</v>
      </c>
      <c r="F2" s="9"/>
      <c r="H2" s="9"/>
      <c r="O2" s="13"/>
      <c r="P2" s="13"/>
      <c r="Q2" s="13"/>
      <c r="U2" s="3"/>
      <c r="V2" s="15"/>
      <c r="W2" s="5"/>
      <c r="AE2" s="16"/>
    </row>
    <row r="3" spans="1:40" ht="15.75" x14ac:dyDescent="0.25">
      <c r="A3" s="17" t="s">
        <v>1</v>
      </c>
      <c r="C3" s="13"/>
      <c r="F3" s="9"/>
      <c r="H3" s="9"/>
      <c r="J3" s="9"/>
      <c r="K3" s="15"/>
      <c r="O3" s="18"/>
      <c r="P3" s="18"/>
      <c r="Q3" s="18"/>
      <c r="R3" s="19"/>
      <c r="U3" s="3"/>
      <c r="V3" s="15"/>
      <c r="W3" s="5"/>
      <c r="AE3" s="16"/>
    </row>
    <row r="4" spans="1:40" x14ac:dyDescent="0.25">
      <c r="A4" s="20" t="s">
        <v>2</v>
      </c>
      <c r="C4" s="13"/>
      <c r="F4" s="21"/>
      <c r="R4" s="19"/>
      <c r="U4" s="3"/>
      <c r="AN4" s="22"/>
    </row>
    <row r="5" spans="1:40" ht="48" customHeight="1" x14ac:dyDescent="0.25">
      <c r="A5" s="23" t="s">
        <v>3</v>
      </c>
      <c r="B5" s="24" t="s">
        <v>4</v>
      </c>
      <c r="C5" s="25" t="s">
        <v>5</v>
      </c>
      <c r="D5" s="26" t="s">
        <v>6</v>
      </c>
      <c r="E5" s="26" t="s">
        <v>7</v>
      </c>
      <c r="F5" s="27" t="s">
        <v>8</v>
      </c>
      <c r="G5" s="28" t="s">
        <v>9</v>
      </c>
      <c r="H5" s="27" t="s">
        <v>10</v>
      </c>
      <c r="I5" s="29" t="s">
        <v>11</v>
      </c>
      <c r="J5" s="27" t="s">
        <v>12</v>
      </c>
      <c r="K5" s="30" t="s">
        <v>13</v>
      </c>
      <c r="L5" s="27" t="s">
        <v>14</v>
      </c>
      <c r="M5" s="30" t="s">
        <v>15</v>
      </c>
      <c r="N5" s="27" t="s">
        <v>16</v>
      </c>
      <c r="O5" s="25" t="s">
        <v>17</v>
      </c>
      <c r="P5" s="25" t="s">
        <v>18</v>
      </c>
      <c r="Q5" s="25" t="s">
        <v>19</v>
      </c>
      <c r="R5" s="31" t="s">
        <v>20</v>
      </c>
      <c r="S5" s="32"/>
      <c r="T5" s="33"/>
      <c r="U5" s="34"/>
      <c r="V5" s="35"/>
      <c r="W5" s="36"/>
      <c r="X5" s="36"/>
      <c r="Y5" s="36"/>
      <c r="Z5" s="36"/>
      <c r="AA5" s="36"/>
      <c r="AB5" s="36"/>
      <c r="AC5" s="36"/>
      <c r="AD5" s="36"/>
      <c r="AF5" s="36"/>
      <c r="AG5" s="36"/>
      <c r="AH5" s="36"/>
      <c r="AI5" s="36"/>
      <c r="AJ5" s="36"/>
      <c r="AK5" s="36"/>
      <c r="AL5" s="36"/>
      <c r="AM5" s="36"/>
      <c r="AN5" s="37"/>
    </row>
    <row r="6" spans="1:40" ht="15" customHeight="1" x14ac:dyDescent="0.25">
      <c r="A6" s="38">
        <v>114</v>
      </c>
      <c r="B6" s="39" t="s">
        <v>21</v>
      </c>
      <c r="C6" s="40">
        <v>38027</v>
      </c>
      <c r="D6" s="41">
        <f t="shared" ref="D6:D69" si="1">(12060000000/9174464)*C6</f>
        <v>49987183.992438138</v>
      </c>
      <c r="E6" s="41">
        <v>3504963</v>
      </c>
      <c r="F6" s="42">
        <f>D6+E6</f>
        <v>53492146.992438138</v>
      </c>
      <c r="G6" s="43">
        <v>583207</v>
      </c>
      <c r="H6" s="44">
        <f>F6+G6</f>
        <v>54075353.992438138</v>
      </c>
      <c r="I6" s="45">
        <v>1120537</v>
      </c>
      <c r="J6" s="42">
        <f>H6+I6</f>
        <v>55195890.992438138</v>
      </c>
      <c r="K6" s="46">
        <v>2877256</v>
      </c>
      <c r="L6" s="47">
        <f>J6+K6</f>
        <v>58073146.992438138</v>
      </c>
      <c r="M6" s="46">
        <v>27567</v>
      </c>
      <c r="N6" s="47">
        <f>L6+M6</f>
        <v>58100713.992438138</v>
      </c>
      <c r="O6" s="40">
        <f t="shared" ref="O6:O69" si="2">(12190000000/9174464)*C6</f>
        <v>50526017.650731422</v>
      </c>
      <c r="P6" s="40">
        <f>O6+E6</f>
        <v>54030980.650731422</v>
      </c>
      <c r="Q6" s="40">
        <f>P6+G6</f>
        <v>54614187.650731422</v>
      </c>
      <c r="R6" s="48">
        <f>Q6+I6</f>
        <v>55734724.650731422</v>
      </c>
      <c r="T6" s="49"/>
      <c r="U6" s="3"/>
      <c r="V6" s="50"/>
      <c r="W6" s="50"/>
      <c r="X6" s="50"/>
      <c r="Y6" s="50"/>
      <c r="Z6" s="50"/>
      <c r="AA6" s="50"/>
      <c r="AB6" s="50"/>
      <c r="AD6" s="5"/>
      <c r="AE6" s="16"/>
      <c r="AH6" s="5"/>
      <c r="AI6" s="5"/>
      <c r="AJ6" s="5"/>
      <c r="AK6" s="5"/>
      <c r="AL6" s="5"/>
      <c r="AM6" s="5"/>
      <c r="AN6" s="51"/>
    </row>
    <row r="7" spans="1:40" ht="15" customHeight="1" x14ac:dyDescent="0.3">
      <c r="A7" s="38">
        <v>115</v>
      </c>
      <c r="B7" s="39" t="s">
        <v>22</v>
      </c>
      <c r="C7" s="52">
        <v>28249</v>
      </c>
      <c r="D7" s="41">
        <f t="shared" si="1"/>
        <v>37133824.929717965</v>
      </c>
      <c r="E7" s="53">
        <v>4487686</v>
      </c>
      <c r="F7" s="42">
        <f t="shared" ref="F7:F70" si="3">D7+E7</f>
        <v>41621510.929717965</v>
      </c>
      <c r="G7" s="54">
        <v>791301</v>
      </c>
      <c r="H7" s="44">
        <f t="shared" ref="H7:H70" si="4">F7+G7</f>
        <v>42412811.929717965</v>
      </c>
      <c r="I7" s="55">
        <v>1458191</v>
      </c>
      <c r="J7" s="42">
        <f t="shared" ref="J7:J70" si="5">H7+I7</f>
        <v>43871002.929717965</v>
      </c>
      <c r="K7" s="56">
        <v>2769459</v>
      </c>
      <c r="L7" s="47">
        <f t="shared" ref="L7:L70" si="6">J7+K7</f>
        <v>46640461.929717965</v>
      </c>
      <c r="M7" s="46">
        <v>2066304</v>
      </c>
      <c r="N7" s="47">
        <f t="shared" ref="N7:N70" si="7">L7+M7</f>
        <v>48706765.929717965</v>
      </c>
      <c r="O7" s="52">
        <f t="shared" si="2"/>
        <v>37534106.624648586</v>
      </c>
      <c r="P7" s="52">
        <f t="shared" ref="P7:P70" si="8">O7+E7</f>
        <v>42021792.624648586</v>
      </c>
      <c r="Q7" s="52">
        <f t="shared" ref="Q7:Q70" si="9">P7+G7</f>
        <v>42813093.624648586</v>
      </c>
      <c r="R7" s="48">
        <f t="shared" ref="R7:R70" si="10">Q7+I7</f>
        <v>44271284.624648586</v>
      </c>
      <c r="T7" s="49"/>
      <c r="U7" s="3"/>
      <c r="V7" s="50"/>
      <c r="W7" s="50"/>
      <c r="X7" s="50"/>
      <c r="Y7" s="50"/>
      <c r="Z7" s="50"/>
      <c r="AA7" s="50"/>
      <c r="AB7" s="50"/>
      <c r="AD7" s="5"/>
      <c r="AE7" s="16"/>
      <c r="AH7" s="5"/>
      <c r="AI7" s="5"/>
      <c r="AJ7" s="5"/>
      <c r="AK7" s="5"/>
      <c r="AL7" s="5"/>
      <c r="AM7" s="5"/>
      <c r="AN7" s="57"/>
    </row>
    <row r="8" spans="1:40" ht="15" customHeight="1" x14ac:dyDescent="0.25">
      <c r="A8" s="38">
        <v>117</v>
      </c>
      <c r="B8" s="39" t="s">
        <v>23</v>
      </c>
      <c r="C8" s="52">
        <v>38257</v>
      </c>
      <c r="D8" s="41">
        <f t="shared" si="1"/>
        <v>50289523.180863753</v>
      </c>
      <c r="E8" s="53">
        <v>8249705</v>
      </c>
      <c r="F8" s="42">
        <f t="shared" si="3"/>
        <v>58539228.180863753</v>
      </c>
      <c r="G8" s="54">
        <v>2708819</v>
      </c>
      <c r="H8" s="44">
        <f t="shared" si="4"/>
        <v>61248047.180863753</v>
      </c>
      <c r="I8" s="55">
        <v>2591224</v>
      </c>
      <c r="J8" s="42">
        <f t="shared" si="5"/>
        <v>63839271.180863753</v>
      </c>
      <c r="K8" s="56">
        <v>7603299</v>
      </c>
      <c r="L8" s="47">
        <f t="shared" si="6"/>
        <v>71442570.180863753</v>
      </c>
      <c r="M8" s="46">
        <v>4560306</v>
      </c>
      <c r="N8" s="47">
        <f t="shared" si="7"/>
        <v>76002876.180863753</v>
      </c>
      <c r="O8" s="52">
        <f t="shared" si="2"/>
        <v>50831615.885135084</v>
      </c>
      <c r="P8" s="52">
        <f t="shared" si="8"/>
        <v>59081320.885135084</v>
      </c>
      <c r="Q8" s="52">
        <f t="shared" si="9"/>
        <v>61790139.885135084</v>
      </c>
      <c r="R8" s="48">
        <f t="shared" si="10"/>
        <v>64381363.885135084</v>
      </c>
      <c r="T8" s="49"/>
      <c r="U8" s="3"/>
      <c r="V8" s="50"/>
      <c r="W8" s="50"/>
      <c r="X8" s="50"/>
      <c r="Y8" s="50"/>
      <c r="Z8" s="50"/>
      <c r="AA8" s="50"/>
      <c r="AB8" s="50"/>
      <c r="AD8" s="5"/>
      <c r="AE8" s="16"/>
      <c r="AH8" s="5"/>
      <c r="AI8" s="5"/>
      <c r="AJ8" s="5"/>
      <c r="AK8" s="5"/>
      <c r="AL8" s="5"/>
      <c r="AM8" s="5"/>
      <c r="AN8" s="57"/>
    </row>
    <row r="9" spans="1:40" x14ac:dyDescent="0.25">
      <c r="A9" s="38">
        <v>120</v>
      </c>
      <c r="B9" s="39" t="s">
        <v>24</v>
      </c>
      <c r="C9" s="52">
        <v>36672</v>
      </c>
      <c r="D9" s="41">
        <f t="shared" si="1"/>
        <v>48206011.817148119</v>
      </c>
      <c r="E9" s="53">
        <v>10873512</v>
      </c>
      <c r="F9" s="42">
        <f t="shared" si="3"/>
        <v>59079523.817148119</v>
      </c>
      <c r="G9" s="54">
        <v>4537667</v>
      </c>
      <c r="H9" s="44">
        <f t="shared" si="4"/>
        <v>63617190.817148119</v>
      </c>
      <c r="I9" s="55">
        <v>3981437</v>
      </c>
      <c r="J9" s="42">
        <f t="shared" si="5"/>
        <v>67598627.817148119</v>
      </c>
      <c r="K9" s="56">
        <v>9921273</v>
      </c>
      <c r="L9" s="47">
        <f t="shared" si="6"/>
        <v>77519900.817148119</v>
      </c>
      <c r="M9" s="46">
        <v>6891024</v>
      </c>
      <c r="N9" s="47">
        <f t="shared" si="7"/>
        <v>84410924.817148119</v>
      </c>
      <c r="O9" s="52">
        <f t="shared" si="2"/>
        <v>48725645.443701126</v>
      </c>
      <c r="P9" s="52">
        <f t="shared" si="8"/>
        <v>59599157.443701126</v>
      </c>
      <c r="Q9" s="52">
        <f t="shared" si="9"/>
        <v>64136824.443701126</v>
      </c>
      <c r="R9" s="48">
        <f t="shared" si="10"/>
        <v>68118261.443701118</v>
      </c>
      <c r="T9" s="49"/>
      <c r="U9" s="3"/>
      <c r="V9" s="50"/>
      <c r="W9" s="50"/>
      <c r="X9" s="50"/>
      <c r="Y9" s="50"/>
      <c r="Z9" s="50"/>
      <c r="AA9" s="50"/>
      <c r="AB9" s="50"/>
      <c r="AD9" s="5"/>
      <c r="AE9" s="16"/>
      <c r="AH9" s="5"/>
      <c r="AI9" s="5"/>
      <c r="AJ9" s="5"/>
      <c r="AK9" s="5"/>
      <c r="AL9" s="5"/>
      <c r="AM9" s="5"/>
      <c r="AN9" s="57"/>
    </row>
    <row r="10" spans="1:40" x14ac:dyDescent="0.25">
      <c r="A10" s="38">
        <v>123</v>
      </c>
      <c r="B10" s="39" t="s">
        <v>25</v>
      </c>
      <c r="C10" s="52">
        <v>63229</v>
      </c>
      <c r="D10" s="41">
        <f t="shared" si="1"/>
        <v>83115671.934622005</v>
      </c>
      <c r="E10" s="53">
        <v>6121302</v>
      </c>
      <c r="F10" s="42">
        <f t="shared" si="3"/>
        <v>89236973.934622005</v>
      </c>
      <c r="G10" s="54">
        <v>884894</v>
      </c>
      <c r="H10" s="44">
        <f t="shared" si="4"/>
        <v>90121867.934622005</v>
      </c>
      <c r="I10" s="55">
        <v>1323177</v>
      </c>
      <c r="J10" s="42">
        <f t="shared" si="5"/>
        <v>91445044.934622005</v>
      </c>
      <c r="K10" s="56">
        <v>5652412</v>
      </c>
      <c r="L10" s="47">
        <f t="shared" si="6"/>
        <v>97097456.934622005</v>
      </c>
      <c r="M10" s="46">
        <v>805536</v>
      </c>
      <c r="N10" s="47">
        <f t="shared" si="7"/>
        <v>97902992.934622005</v>
      </c>
      <c r="O10" s="52">
        <f t="shared" si="2"/>
        <v>84011612.013519257</v>
      </c>
      <c r="P10" s="52">
        <f t="shared" si="8"/>
        <v>90132914.013519257</v>
      </c>
      <c r="Q10" s="52">
        <f t="shared" si="9"/>
        <v>91017808.013519257</v>
      </c>
      <c r="R10" s="48">
        <f t="shared" si="10"/>
        <v>92340985.013519257</v>
      </c>
      <c r="T10" s="49"/>
      <c r="U10" s="3"/>
      <c r="V10" s="50"/>
      <c r="W10" s="50"/>
      <c r="X10" s="50"/>
      <c r="Y10" s="50"/>
      <c r="Z10" s="50"/>
      <c r="AA10" s="50"/>
      <c r="AB10" s="50"/>
      <c r="AD10" s="5"/>
      <c r="AE10" s="16"/>
      <c r="AH10" s="5"/>
      <c r="AI10" s="5"/>
      <c r="AJ10" s="5"/>
      <c r="AK10" s="5"/>
      <c r="AL10" s="5"/>
      <c r="AM10" s="5"/>
      <c r="AN10" s="57"/>
    </row>
    <row r="11" spans="1:40" x14ac:dyDescent="0.25">
      <c r="A11" s="38">
        <v>125</v>
      </c>
      <c r="B11" s="39" t="s">
        <v>26</v>
      </c>
      <c r="C11" s="52">
        <v>24634</v>
      </c>
      <c r="D11" s="41">
        <f t="shared" si="1"/>
        <v>32381841.59859366</v>
      </c>
      <c r="E11" s="53">
        <v>5258040</v>
      </c>
      <c r="F11" s="42">
        <f t="shared" si="3"/>
        <v>37639881.59859366</v>
      </c>
      <c r="G11" s="54">
        <v>1964902</v>
      </c>
      <c r="H11" s="44">
        <f t="shared" si="4"/>
        <v>39604783.59859366</v>
      </c>
      <c r="I11" s="55">
        <v>1734874</v>
      </c>
      <c r="J11" s="42">
        <f t="shared" si="5"/>
        <v>41339657.59859366</v>
      </c>
      <c r="K11" s="56">
        <v>4195386</v>
      </c>
      <c r="L11" s="47">
        <f t="shared" si="6"/>
        <v>45535043.59859366</v>
      </c>
      <c r="M11" s="46">
        <v>2764922</v>
      </c>
      <c r="N11" s="47">
        <f t="shared" si="7"/>
        <v>48299965.59859366</v>
      </c>
      <c r="O11" s="52">
        <f t="shared" si="2"/>
        <v>32730899.592608351</v>
      </c>
      <c r="P11" s="52">
        <f t="shared" si="8"/>
        <v>37988939.592608348</v>
      </c>
      <c r="Q11" s="52">
        <f t="shared" si="9"/>
        <v>39953841.592608348</v>
      </c>
      <c r="R11" s="48">
        <f t="shared" si="10"/>
        <v>41688715.592608348</v>
      </c>
      <c r="T11" s="49"/>
      <c r="U11" s="3"/>
      <c r="V11" s="50"/>
      <c r="W11" s="50"/>
      <c r="X11" s="50"/>
      <c r="Y11" s="50"/>
      <c r="Z11" s="50"/>
      <c r="AA11" s="50"/>
      <c r="AB11" s="50"/>
      <c r="AD11" s="5"/>
      <c r="AE11" s="16"/>
      <c r="AH11" s="5"/>
      <c r="AI11" s="5"/>
      <c r="AJ11" s="5"/>
      <c r="AK11" s="5"/>
      <c r="AL11" s="5"/>
      <c r="AM11" s="5"/>
      <c r="AN11" s="57"/>
    </row>
    <row r="12" spans="1:40" ht="14.45" x14ac:dyDescent="0.3">
      <c r="A12" s="38">
        <v>126</v>
      </c>
      <c r="B12" s="39" t="s">
        <v>27</v>
      </c>
      <c r="C12" s="52">
        <v>91391</v>
      </c>
      <c r="D12" s="41">
        <f t="shared" si="1"/>
        <v>120135133.78002246</v>
      </c>
      <c r="E12" s="53">
        <v>9350417</v>
      </c>
      <c r="F12" s="42">
        <f t="shared" si="3"/>
        <v>129485550.78002246</v>
      </c>
      <c r="G12" s="54">
        <v>4231882</v>
      </c>
      <c r="H12" s="44">
        <f t="shared" si="4"/>
        <v>133717432.78002246</v>
      </c>
      <c r="I12" s="55">
        <v>3779455</v>
      </c>
      <c r="J12" s="42">
        <f t="shared" si="5"/>
        <v>137496887.78002244</v>
      </c>
      <c r="K12" s="56">
        <v>8608897</v>
      </c>
      <c r="L12" s="47">
        <f t="shared" si="6"/>
        <v>146105784.78002244</v>
      </c>
      <c r="M12" s="46">
        <v>2303041</v>
      </c>
      <c r="N12" s="47">
        <f t="shared" si="7"/>
        <v>148408825.78002244</v>
      </c>
      <c r="O12" s="52">
        <f t="shared" si="2"/>
        <v>121430122.78428473</v>
      </c>
      <c r="P12" s="52">
        <f t="shared" si="8"/>
        <v>130780539.78428473</v>
      </c>
      <c r="Q12" s="52">
        <f t="shared" si="9"/>
        <v>135012421.78428471</v>
      </c>
      <c r="R12" s="48">
        <f t="shared" si="10"/>
        <v>138791876.78428471</v>
      </c>
      <c r="T12" s="49"/>
      <c r="U12" s="3"/>
      <c r="V12" s="50"/>
      <c r="W12" s="50"/>
      <c r="X12" s="50"/>
      <c r="Y12" s="50"/>
      <c r="Z12" s="50"/>
      <c r="AA12" s="50"/>
      <c r="AB12" s="50"/>
      <c r="AD12" s="5"/>
      <c r="AE12" s="16"/>
      <c r="AH12" s="5"/>
      <c r="AI12" s="5"/>
      <c r="AJ12" s="5"/>
      <c r="AK12" s="5"/>
      <c r="AL12" s="5"/>
      <c r="AM12" s="5"/>
      <c r="AN12" s="57"/>
    </row>
    <row r="13" spans="1:40" ht="14.45" x14ac:dyDescent="0.3">
      <c r="A13" s="38">
        <v>127</v>
      </c>
      <c r="B13" s="39" t="s">
        <v>28</v>
      </c>
      <c r="C13" s="52">
        <v>78682</v>
      </c>
      <c r="D13" s="41">
        <f t="shared" si="1"/>
        <v>103428921.84219155</v>
      </c>
      <c r="E13" s="53">
        <v>6157543</v>
      </c>
      <c r="F13" s="42">
        <f t="shared" si="3"/>
        <v>109586464.84219155</v>
      </c>
      <c r="G13" s="54">
        <v>2040668</v>
      </c>
      <c r="H13" s="44">
        <f t="shared" si="4"/>
        <v>111627132.84219155</v>
      </c>
      <c r="I13" s="55">
        <v>2696396</v>
      </c>
      <c r="J13" s="42">
        <f t="shared" si="5"/>
        <v>114323528.84219155</v>
      </c>
      <c r="K13" s="56">
        <v>6346467</v>
      </c>
      <c r="L13" s="47">
        <f t="shared" si="6"/>
        <v>120669995.84219155</v>
      </c>
      <c r="M13" s="46">
        <v>421895</v>
      </c>
      <c r="N13" s="47">
        <f t="shared" si="7"/>
        <v>121091890.84219155</v>
      </c>
      <c r="O13" s="52">
        <f t="shared" si="2"/>
        <v>104543827.30151865</v>
      </c>
      <c r="P13" s="52">
        <f t="shared" si="8"/>
        <v>110701370.30151865</v>
      </c>
      <c r="Q13" s="52">
        <f t="shared" si="9"/>
        <v>112742038.30151865</v>
      </c>
      <c r="R13" s="48">
        <f t="shared" si="10"/>
        <v>115438434.30151865</v>
      </c>
      <c r="T13" s="49"/>
      <c r="U13" s="3"/>
      <c r="V13" s="50"/>
      <c r="W13" s="50"/>
      <c r="X13" s="50"/>
      <c r="Y13" s="50"/>
      <c r="Z13" s="50"/>
      <c r="AA13" s="50"/>
      <c r="AB13" s="50"/>
      <c r="AD13" s="5"/>
      <c r="AE13" s="16"/>
      <c r="AH13" s="5"/>
      <c r="AI13" s="5"/>
      <c r="AJ13" s="5"/>
      <c r="AK13" s="5"/>
      <c r="AL13" s="5"/>
      <c r="AM13" s="5"/>
      <c r="AN13" s="57"/>
    </row>
    <row r="14" spans="1:40" ht="14.45" x14ac:dyDescent="0.3">
      <c r="A14" s="38">
        <v>128</v>
      </c>
      <c r="B14" s="39" t="s">
        <v>29</v>
      </c>
      <c r="C14" s="52">
        <v>14991</v>
      </c>
      <c r="D14" s="41">
        <f t="shared" si="1"/>
        <v>19705942.494297214</v>
      </c>
      <c r="E14" s="53">
        <v>1856676</v>
      </c>
      <c r="F14" s="42">
        <f t="shared" si="3"/>
        <v>21562618.494297214</v>
      </c>
      <c r="G14" s="54">
        <v>151124</v>
      </c>
      <c r="H14" s="44">
        <f t="shared" si="4"/>
        <v>21713742.494297214</v>
      </c>
      <c r="I14" s="55">
        <v>606185</v>
      </c>
      <c r="J14" s="42">
        <f t="shared" si="5"/>
        <v>22319927.494297214</v>
      </c>
      <c r="K14" s="56">
        <v>1881816</v>
      </c>
      <c r="L14" s="47">
        <f t="shared" si="6"/>
        <v>24201743.494297214</v>
      </c>
      <c r="M14" s="46">
        <v>757008</v>
      </c>
      <c r="N14" s="47">
        <f t="shared" si="7"/>
        <v>24958751.494297214</v>
      </c>
      <c r="O14" s="52">
        <f t="shared" si="2"/>
        <v>19918361.443240717</v>
      </c>
      <c r="P14" s="52">
        <f t="shared" si="8"/>
        <v>21775037.443240717</v>
      </c>
      <c r="Q14" s="52">
        <f t="shared" si="9"/>
        <v>21926161.443240717</v>
      </c>
      <c r="R14" s="48">
        <f t="shared" si="10"/>
        <v>22532346.443240717</v>
      </c>
      <c r="T14" s="49"/>
      <c r="U14" s="3"/>
      <c r="V14" s="50"/>
      <c r="W14" s="50"/>
      <c r="X14" s="50"/>
      <c r="Y14" s="50"/>
      <c r="Z14" s="50"/>
      <c r="AA14" s="50"/>
      <c r="AB14" s="50"/>
      <c r="AD14" s="5"/>
      <c r="AE14" s="16"/>
      <c r="AH14" s="5"/>
      <c r="AI14" s="5"/>
      <c r="AJ14" s="5"/>
      <c r="AK14" s="5"/>
      <c r="AL14" s="5"/>
      <c r="AM14" s="5"/>
      <c r="AN14" s="57"/>
    </row>
    <row r="15" spans="1:40" ht="14.45" x14ac:dyDescent="0.3">
      <c r="A15" s="38">
        <v>136</v>
      </c>
      <c r="B15" s="39" t="s">
        <v>30</v>
      </c>
      <c r="C15" s="52">
        <v>73557</v>
      </c>
      <c r="D15" s="41">
        <f t="shared" si="1"/>
        <v>96692016.013142571</v>
      </c>
      <c r="E15" s="53">
        <v>9862014</v>
      </c>
      <c r="F15" s="42">
        <f t="shared" si="3"/>
        <v>106554030.01314257</v>
      </c>
      <c r="G15" s="54">
        <v>3290685</v>
      </c>
      <c r="H15" s="44">
        <f t="shared" si="4"/>
        <v>109844715.01314257</v>
      </c>
      <c r="I15" s="55">
        <v>3029378</v>
      </c>
      <c r="J15" s="42">
        <f t="shared" si="5"/>
        <v>112874093.01314257</v>
      </c>
      <c r="K15" s="56">
        <v>8830745</v>
      </c>
      <c r="L15" s="47">
        <f t="shared" si="6"/>
        <v>121704838.01314257</v>
      </c>
      <c r="M15" s="46">
        <v>2266569</v>
      </c>
      <c r="N15" s="47">
        <f t="shared" si="7"/>
        <v>123971407.01314257</v>
      </c>
      <c r="O15" s="52">
        <f t="shared" si="2"/>
        <v>97734301.426219553</v>
      </c>
      <c r="P15" s="52">
        <f t="shared" si="8"/>
        <v>107596315.42621955</v>
      </c>
      <c r="Q15" s="52">
        <f t="shared" si="9"/>
        <v>110887000.42621955</v>
      </c>
      <c r="R15" s="48">
        <f t="shared" si="10"/>
        <v>113916378.42621955</v>
      </c>
      <c r="T15" s="49"/>
      <c r="U15" s="3"/>
      <c r="V15" s="50"/>
      <c r="W15" s="50"/>
      <c r="X15" s="50"/>
      <c r="Y15" s="50"/>
      <c r="Z15" s="50"/>
      <c r="AA15" s="50"/>
      <c r="AB15" s="50"/>
      <c r="AD15" s="5"/>
      <c r="AE15" s="16"/>
      <c r="AH15" s="5"/>
      <c r="AI15" s="5"/>
      <c r="AJ15" s="5"/>
      <c r="AK15" s="5"/>
      <c r="AL15" s="5"/>
      <c r="AM15" s="5"/>
      <c r="AN15" s="57"/>
    </row>
    <row r="16" spans="1:40" x14ac:dyDescent="0.25">
      <c r="A16" s="38">
        <v>138</v>
      </c>
      <c r="B16" s="39" t="s">
        <v>31</v>
      </c>
      <c r="C16" s="52">
        <v>41991</v>
      </c>
      <c r="D16" s="41">
        <f t="shared" si="1"/>
        <v>55197934.179043047</v>
      </c>
      <c r="E16" s="53">
        <v>4231679</v>
      </c>
      <c r="F16" s="42">
        <f t="shared" si="3"/>
        <v>59429613.179043047</v>
      </c>
      <c r="G16" s="54">
        <v>568310</v>
      </c>
      <c r="H16" s="44">
        <f t="shared" si="4"/>
        <v>59997923.179043047</v>
      </c>
      <c r="I16" s="55">
        <v>1635062</v>
      </c>
      <c r="J16" s="42">
        <f t="shared" si="5"/>
        <v>61632985.179043047</v>
      </c>
      <c r="K16" s="56">
        <v>3826745</v>
      </c>
      <c r="L16" s="47">
        <f t="shared" si="6"/>
        <v>65459730.179043047</v>
      </c>
      <c r="M16" s="46">
        <v>1878781</v>
      </c>
      <c r="N16" s="47">
        <f t="shared" si="7"/>
        <v>67338511.179043055</v>
      </c>
      <c r="O16" s="52">
        <f t="shared" si="2"/>
        <v>55792936.786279827</v>
      </c>
      <c r="P16" s="52">
        <f t="shared" si="8"/>
        <v>60024615.786279827</v>
      </c>
      <c r="Q16" s="52">
        <f t="shared" si="9"/>
        <v>60592925.786279827</v>
      </c>
      <c r="R16" s="48">
        <f t="shared" si="10"/>
        <v>62227987.786279827</v>
      </c>
      <c r="T16" s="49"/>
      <c r="U16" s="3"/>
      <c r="V16" s="50"/>
      <c r="W16" s="50"/>
      <c r="X16" s="50"/>
      <c r="Y16" s="50"/>
      <c r="Z16" s="50"/>
      <c r="AA16" s="50"/>
      <c r="AB16" s="50"/>
      <c r="AD16" s="5"/>
      <c r="AE16" s="16"/>
      <c r="AH16" s="5"/>
      <c r="AI16" s="5"/>
      <c r="AJ16" s="5"/>
      <c r="AK16" s="5"/>
      <c r="AL16" s="5"/>
      <c r="AM16" s="5"/>
      <c r="AN16" s="57"/>
    </row>
    <row r="17" spans="1:40" ht="14.45" x14ac:dyDescent="0.3">
      <c r="A17" s="38">
        <v>139</v>
      </c>
      <c r="B17" s="39" t="s">
        <v>32</v>
      </c>
      <c r="C17" s="52">
        <v>22133</v>
      </c>
      <c r="D17" s="41">
        <f t="shared" si="1"/>
        <v>29094231.55401776</v>
      </c>
      <c r="E17" s="53">
        <v>2709876</v>
      </c>
      <c r="F17" s="42">
        <f t="shared" si="3"/>
        <v>31804107.55401776</v>
      </c>
      <c r="G17" s="54">
        <v>253623</v>
      </c>
      <c r="H17" s="44">
        <f t="shared" si="4"/>
        <v>32057730.55401776</v>
      </c>
      <c r="I17" s="55">
        <v>834204</v>
      </c>
      <c r="J17" s="42">
        <f t="shared" si="5"/>
        <v>32891934.55401776</v>
      </c>
      <c r="K17" s="56">
        <v>2495131</v>
      </c>
      <c r="L17" s="47">
        <f t="shared" si="6"/>
        <v>35387065.55401776</v>
      </c>
      <c r="M17" s="46">
        <v>803461</v>
      </c>
      <c r="N17" s="47">
        <f t="shared" si="7"/>
        <v>36190526.55401776</v>
      </c>
      <c r="O17" s="52">
        <f t="shared" si="2"/>
        <v>29407850.965462398</v>
      </c>
      <c r="P17" s="52">
        <f t="shared" si="8"/>
        <v>32117726.965462398</v>
      </c>
      <c r="Q17" s="52">
        <f t="shared" si="9"/>
        <v>32371349.965462398</v>
      </c>
      <c r="R17" s="48">
        <f t="shared" si="10"/>
        <v>33205553.965462398</v>
      </c>
      <c r="T17" s="49"/>
      <c r="U17" s="3"/>
      <c r="V17" s="50"/>
      <c r="W17" s="50"/>
      <c r="X17" s="50"/>
      <c r="Y17" s="50"/>
      <c r="Z17" s="50"/>
      <c r="AA17" s="50"/>
      <c r="AB17" s="50"/>
      <c r="AD17" s="5"/>
      <c r="AE17" s="16"/>
      <c r="AH17" s="5"/>
      <c r="AI17" s="5"/>
      <c r="AJ17" s="5"/>
      <c r="AK17" s="5"/>
      <c r="AL17" s="5"/>
      <c r="AM17" s="5"/>
      <c r="AN17" s="57"/>
    </row>
    <row r="18" spans="1:40" ht="14.45" x14ac:dyDescent="0.3">
      <c r="A18" s="38">
        <v>140</v>
      </c>
      <c r="B18" s="39" t="s">
        <v>33</v>
      </c>
      <c r="C18" s="52">
        <v>8890</v>
      </c>
      <c r="D18" s="41">
        <f t="shared" si="1"/>
        <v>11686066.891755203</v>
      </c>
      <c r="E18" s="53">
        <v>1228217</v>
      </c>
      <c r="F18" s="42">
        <f t="shared" si="3"/>
        <v>12914283.891755203</v>
      </c>
      <c r="G18" s="54">
        <v>165448</v>
      </c>
      <c r="H18" s="44">
        <f t="shared" si="4"/>
        <v>13079731.891755203</v>
      </c>
      <c r="I18" s="55">
        <v>509268</v>
      </c>
      <c r="J18" s="42">
        <f t="shared" si="5"/>
        <v>13588999.891755203</v>
      </c>
      <c r="K18" s="56">
        <v>1434747</v>
      </c>
      <c r="L18" s="47">
        <f t="shared" si="6"/>
        <v>15023746.891755203</v>
      </c>
      <c r="M18" s="46">
        <v>955119</v>
      </c>
      <c r="N18" s="47">
        <f t="shared" si="7"/>
        <v>15978865.891755203</v>
      </c>
      <c r="O18" s="52">
        <f t="shared" si="2"/>
        <v>11812036.103689546</v>
      </c>
      <c r="P18" s="52">
        <f t="shared" si="8"/>
        <v>13040253.103689546</v>
      </c>
      <c r="Q18" s="52">
        <f t="shared" si="9"/>
        <v>13205701.103689546</v>
      </c>
      <c r="R18" s="48">
        <f t="shared" si="10"/>
        <v>13714969.103689546</v>
      </c>
      <c r="T18" s="49"/>
      <c r="U18" s="3"/>
      <c r="V18" s="50"/>
      <c r="W18" s="50"/>
      <c r="X18" s="50"/>
      <c r="Y18" s="50"/>
      <c r="Z18" s="50"/>
      <c r="AA18" s="50"/>
      <c r="AB18" s="50"/>
      <c r="AD18" s="5"/>
      <c r="AE18" s="16"/>
      <c r="AH18" s="5"/>
      <c r="AI18" s="5"/>
      <c r="AJ18" s="5"/>
      <c r="AK18" s="5"/>
      <c r="AL18" s="5"/>
      <c r="AM18" s="5"/>
      <c r="AN18" s="57"/>
    </row>
    <row r="19" spans="1:40" x14ac:dyDescent="0.25">
      <c r="A19" s="38">
        <v>160</v>
      </c>
      <c r="B19" s="39" t="s">
        <v>34</v>
      </c>
      <c r="C19" s="52">
        <v>61486</v>
      </c>
      <c r="D19" s="41">
        <f t="shared" si="1"/>
        <v>80824466.693640083</v>
      </c>
      <c r="E19" s="53">
        <v>5892537</v>
      </c>
      <c r="F19" s="42">
        <f t="shared" si="3"/>
        <v>86717003.693640083</v>
      </c>
      <c r="G19" s="54">
        <v>145844</v>
      </c>
      <c r="H19" s="44">
        <f t="shared" si="4"/>
        <v>86862847.693640083</v>
      </c>
      <c r="I19" s="55">
        <v>1692593</v>
      </c>
      <c r="J19" s="42">
        <f t="shared" si="5"/>
        <v>88555440.693640083</v>
      </c>
      <c r="K19" s="56">
        <v>5708024</v>
      </c>
      <c r="L19" s="47">
        <f t="shared" si="6"/>
        <v>94263464.693640083</v>
      </c>
      <c r="M19" s="46">
        <v>2102665</v>
      </c>
      <c r="N19" s="47">
        <f t="shared" si="7"/>
        <v>96366129.693640083</v>
      </c>
      <c r="O19" s="52">
        <f t="shared" si="2"/>
        <v>81695708.871929735</v>
      </c>
      <c r="P19" s="52">
        <f t="shared" si="8"/>
        <v>87588245.871929735</v>
      </c>
      <c r="Q19" s="52">
        <f t="shared" si="9"/>
        <v>87734089.871929735</v>
      </c>
      <c r="R19" s="48">
        <f t="shared" si="10"/>
        <v>89426682.871929735</v>
      </c>
      <c r="T19" s="49"/>
      <c r="U19" s="3"/>
      <c r="V19" s="50"/>
      <c r="W19" s="50"/>
      <c r="X19" s="50"/>
      <c r="Y19" s="50"/>
      <c r="Z19" s="50"/>
      <c r="AA19" s="50"/>
      <c r="AB19" s="50"/>
      <c r="AD19" s="5"/>
      <c r="AE19" s="16"/>
      <c r="AH19" s="5"/>
      <c r="AI19" s="5"/>
      <c r="AJ19" s="5"/>
      <c r="AK19" s="5"/>
      <c r="AL19" s="5"/>
      <c r="AM19" s="5"/>
      <c r="AN19" s="57"/>
    </row>
    <row r="20" spans="1:40" ht="14.45" x14ac:dyDescent="0.3">
      <c r="A20" s="38">
        <v>162</v>
      </c>
      <c r="B20" s="39" t="s">
        <v>35</v>
      </c>
      <c r="C20" s="52">
        <v>30801</v>
      </c>
      <c r="D20" s="41">
        <f t="shared" si="1"/>
        <v>40488475.403031722</v>
      </c>
      <c r="E20" s="53">
        <v>2690839</v>
      </c>
      <c r="F20" s="42">
        <f t="shared" si="3"/>
        <v>43179314.403031722</v>
      </c>
      <c r="G20" s="54">
        <v>147202</v>
      </c>
      <c r="H20" s="44">
        <f t="shared" si="4"/>
        <v>43326516.403031722</v>
      </c>
      <c r="I20" s="55">
        <v>1033037</v>
      </c>
      <c r="J20" s="42">
        <f t="shared" si="5"/>
        <v>44359553.403031722</v>
      </c>
      <c r="K20" s="56">
        <v>2755892</v>
      </c>
      <c r="L20" s="47">
        <f t="shared" si="6"/>
        <v>47115445.403031722</v>
      </c>
      <c r="M20" s="46">
        <v>1040074</v>
      </c>
      <c r="N20" s="47">
        <f t="shared" si="7"/>
        <v>48155519.403031722</v>
      </c>
      <c r="O20" s="52">
        <f t="shared" si="2"/>
        <v>40924918.338553622</v>
      </c>
      <c r="P20" s="52">
        <f t="shared" si="8"/>
        <v>43615757.338553622</v>
      </c>
      <c r="Q20" s="52">
        <f t="shared" si="9"/>
        <v>43762959.338553622</v>
      </c>
      <c r="R20" s="48">
        <f t="shared" si="10"/>
        <v>44795996.338553622</v>
      </c>
      <c r="T20" s="49"/>
      <c r="U20" s="3"/>
      <c r="V20" s="50"/>
      <c r="W20" s="50"/>
      <c r="X20" s="50"/>
      <c r="Y20" s="50"/>
      <c r="Z20" s="50"/>
      <c r="AA20" s="50"/>
      <c r="AB20" s="50"/>
      <c r="AD20" s="5"/>
      <c r="AE20" s="16"/>
      <c r="AH20" s="5"/>
      <c r="AI20" s="5"/>
      <c r="AJ20" s="5"/>
      <c r="AK20" s="5"/>
      <c r="AL20" s="5"/>
      <c r="AM20" s="5"/>
      <c r="AN20" s="57"/>
    </row>
    <row r="21" spans="1:40" ht="14.45" x14ac:dyDescent="0.3">
      <c r="A21" s="38">
        <v>163</v>
      </c>
      <c r="B21" s="39" t="s">
        <v>36</v>
      </c>
      <c r="C21" s="52">
        <v>61309</v>
      </c>
      <c r="D21" s="41">
        <f t="shared" si="1"/>
        <v>80591796.970373422</v>
      </c>
      <c r="E21" s="53">
        <v>5057234</v>
      </c>
      <c r="F21" s="42">
        <f t="shared" si="3"/>
        <v>85649030.970373422</v>
      </c>
      <c r="G21" s="54">
        <v>1086566</v>
      </c>
      <c r="H21" s="44">
        <f t="shared" si="4"/>
        <v>86735596.970373422</v>
      </c>
      <c r="I21" s="55">
        <v>2316349</v>
      </c>
      <c r="J21" s="42">
        <f t="shared" si="5"/>
        <v>89051945.970373422</v>
      </c>
      <c r="K21" s="56">
        <v>5545547</v>
      </c>
      <c r="L21" s="47">
        <f t="shared" si="6"/>
        <v>94597492.970373422</v>
      </c>
      <c r="M21" s="46">
        <v>2137391</v>
      </c>
      <c r="N21" s="47">
        <f t="shared" si="7"/>
        <v>96734883.970373422</v>
      </c>
      <c r="O21" s="52">
        <f t="shared" si="2"/>
        <v>81460531.100236475</v>
      </c>
      <c r="P21" s="52">
        <f t="shared" si="8"/>
        <v>86517765.100236475</v>
      </c>
      <c r="Q21" s="52">
        <f t="shared" si="9"/>
        <v>87604331.100236475</v>
      </c>
      <c r="R21" s="48">
        <f t="shared" si="10"/>
        <v>89920680.100236475</v>
      </c>
      <c r="T21" s="49"/>
      <c r="U21" s="3"/>
      <c r="V21" s="50"/>
      <c r="W21" s="50"/>
      <c r="X21" s="50"/>
      <c r="Y21" s="50"/>
      <c r="Z21" s="50"/>
      <c r="AA21" s="50"/>
      <c r="AB21" s="50"/>
      <c r="AD21" s="5"/>
      <c r="AE21" s="16"/>
      <c r="AH21" s="5"/>
      <c r="AI21" s="5"/>
      <c r="AJ21" s="5"/>
      <c r="AK21" s="5"/>
      <c r="AL21" s="5"/>
      <c r="AM21" s="5"/>
      <c r="AN21" s="57"/>
    </row>
    <row r="22" spans="1:40" ht="14.45" x14ac:dyDescent="0.3">
      <c r="A22" s="38">
        <v>180</v>
      </c>
      <c r="B22" s="39" t="s">
        <v>37</v>
      </c>
      <c r="C22" s="52">
        <v>794494</v>
      </c>
      <c r="D22" s="41">
        <f t="shared" si="1"/>
        <v>1044376831.1696465</v>
      </c>
      <c r="E22" s="53">
        <v>28461475</v>
      </c>
      <c r="F22" s="42">
        <f t="shared" si="3"/>
        <v>1072838306.1696465</v>
      </c>
      <c r="G22" s="54">
        <v>-16687204</v>
      </c>
      <c r="H22" s="44">
        <f t="shared" si="4"/>
        <v>1056151102.1696465</v>
      </c>
      <c r="I22" s="55">
        <v>17113608</v>
      </c>
      <c r="J22" s="42">
        <f t="shared" si="5"/>
        <v>1073264710.1696465</v>
      </c>
      <c r="K22" s="56">
        <v>40060658</v>
      </c>
      <c r="L22" s="47">
        <f t="shared" si="6"/>
        <v>1113325368.1696465</v>
      </c>
      <c r="M22" s="46">
        <v>-41505794</v>
      </c>
      <c r="N22" s="47">
        <f t="shared" si="7"/>
        <v>1071819574.1696465</v>
      </c>
      <c r="O22" s="52">
        <f t="shared" si="2"/>
        <v>1055634624.5404636</v>
      </c>
      <c r="P22" s="52">
        <f t="shared" si="8"/>
        <v>1084096099.5404634</v>
      </c>
      <c r="Q22" s="52">
        <f t="shared" si="9"/>
        <v>1067408895.5404634</v>
      </c>
      <c r="R22" s="48">
        <f t="shared" si="10"/>
        <v>1084522503.5404634</v>
      </c>
      <c r="T22" s="49"/>
      <c r="U22" s="3"/>
      <c r="V22" s="50"/>
      <c r="W22" s="50"/>
      <c r="X22" s="50"/>
      <c r="Y22" s="50"/>
      <c r="Z22" s="50"/>
      <c r="AA22" s="50"/>
      <c r="AB22" s="50"/>
      <c r="AD22" s="5"/>
      <c r="AE22" s="16"/>
      <c r="AH22" s="5"/>
      <c r="AI22" s="5"/>
      <c r="AJ22" s="5"/>
      <c r="AK22" s="5"/>
      <c r="AL22" s="5"/>
      <c r="AM22" s="5"/>
      <c r="AN22" s="57"/>
    </row>
    <row r="23" spans="1:40" x14ac:dyDescent="0.25">
      <c r="A23" s="38">
        <v>181</v>
      </c>
      <c r="B23" s="39" t="s">
        <v>38</v>
      </c>
      <c r="C23" s="52">
        <v>83338</v>
      </c>
      <c r="D23" s="41">
        <f t="shared" si="1"/>
        <v>109549318.63049439</v>
      </c>
      <c r="E23" s="53">
        <v>7258042</v>
      </c>
      <c r="F23" s="42">
        <f t="shared" si="3"/>
        <v>116807360.63049439</v>
      </c>
      <c r="G23" s="54">
        <v>3085558</v>
      </c>
      <c r="H23" s="44">
        <f t="shared" si="4"/>
        <v>119892918.63049439</v>
      </c>
      <c r="I23" s="55">
        <v>2512327</v>
      </c>
      <c r="J23" s="42">
        <f t="shared" si="5"/>
        <v>122405245.63049439</v>
      </c>
      <c r="K23" s="56">
        <v>8355674</v>
      </c>
      <c r="L23" s="47">
        <f t="shared" si="6"/>
        <v>130760919.63049439</v>
      </c>
      <c r="M23" s="46">
        <v>-679611</v>
      </c>
      <c r="N23" s="47">
        <f t="shared" si="7"/>
        <v>130081308.63049439</v>
      </c>
      <c r="O23" s="52">
        <f t="shared" si="2"/>
        <v>110730198.51622939</v>
      </c>
      <c r="P23" s="52">
        <f t="shared" si="8"/>
        <v>117988240.51622939</v>
      </c>
      <c r="Q23" s="52">
        <f t="shared" si="9"/>
        <v>121073798.51622939</v>
      </c>
      <c r="R23" s="48">
        <f t="shared" si="10"/>
        <v>123586125.51622939</v>
      </c>
      <c r="T23" s="49"/>
      <c r="U23" s="3"/>
      <c r="V23" s="50"/>
      <c r="W23" s="50"/>
      <c r="X23" s="50"/>
      <c r="Y23" s="50"/>
      <c r="Z23" s="50"/>
      <c r="AA23" s="50"/>
      <c r="AB23" s="50"/>
      <c r="AD23" s="5"/>
      <c r="AE23" s="16"/>
      <c r="AH23" s="5"/>
      <c r="AI23" s="5"/>
      <c r="AJ23" s="5"/>
      <c r="AK23" s="5"/>
      <c r="AL23" s="5"/>
      <c r="AM23" s="5"/>
      <c r="AN23" s="57"/>
    </row>
    <row r="24" spans="1:40" ht="14.45" x14ac:dyDescent="0.3">
      <c r="A24" s="38">
        <v>182</v>
      </c>
      <c r="B24" s="39" t="s">
        <v>39</v>
      </c>
      <c r="C24" s="52">
        <v>84082</v>
      </c>
      <c r="D24" s="41">
        <f t="shared" si="1"/>
        <v>110527320.1791407</v>
      </c>
      <c r="E24" s="53">
        <v>6377198</v>
      </c>
      <c r="F24" s="42">
        <f t="shared" si="3"/>
        <v>116904518.1791407</v>
      </c>
      <c r="G24" s="54">
        <v>1848082</v>
      </c>
      <c r="H24" s="44">
        <f t="shared" si="4"/>
        <v>118752600.1791407</v>
      </c>
      <c r="I24" s="55">
        <v>3583278</v>
      </c>
      <c r="J24" s="42">
        <f t="shared" si="5"/>
        <v>122335878.1791407</v>
      </c>
      <c r="K24" s="56">
        <v>7344507</v>
      </c>
      <c r="L24" s="47">
        <f t="shared" si="6"/>
        <v>129680385.1791407</v>
      </c>
      <c r="M24" s="46">
        <v>2231933</v>
      </c>
      <c r="N24" s="47">
        <f t="shared" si="7"/>
        <v>131912318.1791407</v>
      </c>
      <c r="O24" s="52">
        <f t="shared" si="2"/>
        <v>111718742.37012647</v>
      </c>
      <c r="P24" s="52">
        <f t="shared" si="8"/>
        <v>118095940.37012647</v>
      </c>
      <c r="Q24" s="52">
        <f t="shared" si="9"/>
        <v>119944022.37012647</v>
      </c>
      <c r="R24" s="48">
        <f t="shared" si="10"/>
        <v>123527300.37012647</v>
      </c>
      <c r="T24" s="49"/>
      <c r="U24" s="3"/>
      <c r="V24" s="50"/>
      <c r="W24" s="50"/>
      <c r="X24" s="50"/>
      <c r="Y24" s="50"/>
      <c r="Z24" s="50"/>
      <c r="AA24" s="50"/>
      <c r="AB24" s="50"/>
      <c r="AD24" s="5"/>
      <c r="AE24" s="16"/>
      <c r="AH24" s="5"/>
      <c r="AI24" s="5"/>
      <c r="AJ24" s="5"/>
      <c r="AK24" s="5"/>
      <c r="AL24" s="5"/>
      <c r="AM24" s="5"/>
      <c r="AN24" s="57"/>
    </row>
    <row r="25" spans="1:40" x14ac:dyDescent="0.25">
      <c r="A25" s="38">
        <v>183</v>
      </c>
      <c r="B25" s="39" t="s">
        <v>40</v>
      </c>
      <c r="C25" s="52">
        <v>34880</v>
      </c>
      <c r="D25" s="41">
        <f t="shared" si="1"/>
        <v>45850395.183849432</v>
      </c>
      <c r="E25" s="53">
        <v>1449772</v>
      </c>
      <c r="F25" s="42">
        <f t="shared" si="3"/>
        <v>47300167.183849432</v>
      </c>
      <c r="G25" s="54">
        <v>372575</v>
      </c>
      <c r="H25" s="44">
        <f t="shared" si="4"/>
        <v>47672742.183849432</v>
      </c>
      <c r="I25" s="55">
        <v>624168</v>
      </c>
      <c r="J25" s="42">
        <f t="shared" si="5"/>
        <v>48296910.183849432</v>
      </c>
      <c r="K25" s="56">
        <v>1328030</v>
      </c>
      <c r="L25" s="47">
        <f t="shared" si="6"/>
        <v>49624940.183849432</v>
      </c>
      <c r="M25" s="46">
        <v>-2169810</v>
      </c>
      <c r="N25" s="47">
        <f t="shared" si="7"/>
        <v>47455130.183849432</v>
      </c>
      <c r="O25" s="52">
        <f t="shared" si="2"/>
        <v>46344636.591303863</v>
      </c>
      <c r="P25" s="52">
        <f t="shared" si="8"/>
        <v>47794408.591303863</v>
      </c>
      <c r="Q25" s="52">
        <f t="shared" si="9"/>
        <v>48166983.591303863</v>
      </c>
      <c r="R25" s="48">
        <f t="shared" si="10"/>
        <v>48791151.591303863</v>
      </c>
      <c r="T25" s="49"/>
      <c r="U25" s="3"/>
      <c r="V25" s="50"/>
      <c r="W25" s="50"/>
      <c r="X25" s="50"/>
      <c r="Y25" s="50"/>
      <c r="Z25" s="50"/>
      <c r="AA25" s="50"/>
      <c r="AB25" s="50"/>
      <c r="AD25" s="5"/>
      <c r="AE25" s="16"/>
      <c r="AH25" s="5"/>
      <c r="AI25" s="5"/>
      <c r="AJ25" s="5"/>
      <c r="AK25" s="5"/>
      <c r="AL25" s="5"/>
      <c r="AM25" s="5"/>
      <c r="AN25" s="58"/>
    </row>
    <row r="26" spans="1:40" x14ac:dyDescent="0.25">
      <c r="A26" s="38">
        <v>184</v>
      </c>
      <c r="B26" s="39" t="s">
        <v>41</v>
      </c>
      <c r="C26" s="52">
        <v>63551</v>
      </c>
      <c r="D26" s="41">
        <f t="shared" si="1"/>
        <v>83538946.798417866</v>
      </c>
      <c r="E26" s="53">
        <v>1626275</v>
      </c>
      <c r="F26" s="42">
        <f t="shared" si="3"/>
        <v>85165221.798417866</v>
      </c>
      <c r="G26" s="54">
        <v>-2001116</v>
      </c>
      <c r="H26" s="44">
        <f t="shared" si="4"/>
        <v>83164105.798417866</v>
      </c>
      <c r="I26" s="55">
        <v>1607048</v>
      </c>
      <c r="J26" s="42">
        <f t="shared" si="5"/>
        <v>84771153.798417866</v>
      </c>
      <c r="K26" s="56">
        <v>3080788</v>
      </c>
      <c r="L26" s="47">
        <f t="shared" si="6"/>
        <v>87851941.798417866</v>
      </c>
      <c r="M26" s="46">
        <v>-4421872</v>
      </c>
      <c r="N26" s="47">
        <f t="shared" si="7"/>
        <v>83430069.798417866</v>
      </c>
      <c r="O26" s="52">
        <f t="shared" si="2"/>
        <v>84439449.541684389</v>
      </c>
      <c r="P26" s="52">
        <f t="shared" si="8"/>
        <v>86065724.541684389</v>
      </c>
      <c r="Q26" s="52">
        <f t="shared" si="9"/>
        <v>84064608.541684389</v>
      </c>
      <c r="R26" s="48">
        <f t="shared" si="10"/>
        <v>85671656.541684389</v>
      </c>
      <c r="T26" s="49"/>
      <c r="U26" s="3"/>
      <c r="V26" s="50"/>
      <c r="W26" s="50"/>
      <c r="X26" s="50"/>
      <c r="Y26" s="50"/>
      <c r="Z26" s="50"/>
      <c r="AA26" s="50"/>
      <c r="AB26" s="50"/>
      <c r="AD26" s="5"/>
      <c r="AE26" s="16"/>
      <c r="AH26" s="5"/>
      <c r="AI26" s="5"/>
      <c r="AJ26" s="5"/>
      <c r="AK26" s="5"/>
      <c r="AL26" s="5"/>
      <c r="AM26" s="5"/>
      <c r="AN26" s="57"/>
    </row>
    <row r="27" spans="1:40" x14ac:dyDescent="0.25">
      <c r="A27" s="38">
        <v>186</v>
      </c>
      <c r="B27" s="39" t="s">
        <v>42</v>
      </c>
      <c r="C27" s="52">
        <v>42693</v>
      </c>
      <c r="D27" s="41">
        <f t="shared" si="1"/>
        <v>56120725.962846436</v>
      </c>
      <c r="E27" s="53">
        <v>2594599</v>
      </c>
      <c r="F27" s="42">
        <f t="shared" si="3"/>
        <v>58715324.962846436</v>
      </c>
      <c r="G27" s="54">
        <v>287762</v>
      </c>
      <c r="H27" s="44">
        <f t="shared" si="4"/>
        <v>59003086.962846436</v>
      </c>
      <c r="I27" s="55">
        <v>2676645</v>
      </c>
      <c r="J27" s="42">
        <f t="shared" si="5"/>
        <v>61679731.962846436</v>
      </c>
      <c r="K27" s="56">
        <v>3625338</v>
      </c>
      <c r="L27" s="47">
        <f t="shared" si="6"/>
        <v>65305069.962846436</v>
      </c>
      <c r="M27" s="46">
        <v>473167</v>
      </c>
      <c r="N27" s="47">
        <f t="shared" si="7"/>
        <v>65778236.962846436</v>
      </c>
      <c r="O27" s="52">
        <f t="shared" si="2"/>
        <v>56725675.745198846</v>
      </c>
      <c r="P27" s="52">
        <f t="shared" si="8"/>
        <v>59320274.745198846</v>
      </c>
      <c r="Q27" s="52">
        <f t="shared" si="9"/>
        <v>59608036.745198846</v>
      </c>
      <c r="R27" s="48">
        <f t="shared" si="10"/>
        <v>62284681.745198846</v>
      </c>
      <c r="T27" s="49"/>
      <c r="U27" s="3"/>
      <c r="V27" s="50"/>
      <c r="W27" s="50"/>
      <c r="X27" s="50"/>
      <c r="Y27" s="50"/>
      <c r="Z27" s="50"/>
      <c r="AA27" s="50"/>
      <c r="AB27" s="50"/>
      <c r="AD27" s="5"/>
      <c r="AE27" s="16"/>
      <c r="AH27" s="5"/>
      <c r="AI27" s="5"/>
      <c r="AJ27" s="5"/>
      <c r="AK27" s="5"/>
      <c r="AL27" s="5"/>
      <c r="AM27" s="5"/>
      <c r="AN27" s="57"/>
    </row>
    <row r="28" spans="1:40" x14ac:dyDescent="0.25">
      <c r="A28" s="38">
        <v>187</v>
      </c>
      <c r="B28" s="39" t="s">
        <v>43</v>
      </c>
      <c r="C28" s="52">
        <v>10599</v>
      </c>
      <c r="D28" s="41">
        <f t="shared" si="1"/>
        <v>13932578.513578558</v>
      </c>
      <c r="E28" s="53">
        <v>2008801</v>
      </c>
      <c r="F28" s="42">
        <f t="shared" si="3"/>
        <v>15941379.513578558</v>
      </c>
      <c r="G28" s="54">
        <v>644767</v>
      </c>
      <c r="H28" s="44">
        <f t="shared" si="4"/>
        <v>16586146.513578558</v>
      </c>
      <c r="I28" s="55">
        <v>-336806</v>
      </c>
      <c r="J28" s="42">
        <f t="shared" si="5"/>
        <v>16249340.513578558</v>
      </c>
      <c r="K28" s="56">
        <v>1849120</v>
      </c>
      <c r="L28" s="47">
        <f t="shared" si="6"/>
        <v>18098460.513578556</v>
      </c>
      <c r="M28" s="46">
        <v>1019861</v>
      </c>
      <c r="N28" s="47">
        <f t="shared" si="7"/>
        <v>19118321.513578556</v>
      </c>
      <c r="O28" s="52">
        <f t="shared" si="2"/>
        <v>14082763.854106354</v>
      </c>
      <c r="P28" s="52">
        <f t="shared" si="8"/>
        <v>16091564.854106354</v>
      </c>
      <c r="Q28" s="52">
        <f t="shared" si="9"/>
        <v>16736331.854106354</v>
      </c>
      <c r="R28" s="48">
        <f t="shared" si="10"/>
        <v>16399525.854106354</v>
      </c>
      <c r="T28" s="49"/>
      <c r="U28" s="3"/>
      <c r="V28" s="50"/>
      <c r="W28" s="50"/>
      <c r="X28" s="50"/>
      <c r="Y28" s="50"/>
      <c r="Z28" s="50"/>
      <c r="AA28" s="50"/>
      <c r="AB28" s="50"/>
      <c r="AD28" s="5"/>
      <c r="AE28" s="16"/>
      <c r="AH28" s="5"/>
      <c r="AI28" s="5"/>
      <c r="AJ28" s="5"/>
      <c r="AK28" s="5"/>
      <c r="AL28" s="5"/>
      <c r="AM28" s="5"/>
      <c r="AN28" s="57"/>
    </row>
    <row r="29" spans="1:40" x14ac:dyDescent="0.25">
      <c r="A29" s="38">
        <v>188</v>
      </c>
      <c r="B29" s="39" t="s">
        <v>44</v>
      </c>
      <c r="C29" s="52">
        <v>55132</v>
      </c>
      <c r="D29" s="41">
        <f t="shared" si="1"/>
        <v>72472017.983829901</v>
      </c>
      <c r="E29" s="53">
        <v>29551298</v>
      </c>
      <c r="F29" s="42">
        <f t="shared" si="3"/>
        <v>102023315.9838299</v>
      </c>
      <c r="G29" s="54">
        <v>5902666</v>
      </c>
      <c r="H29" s="44">
        <f t="shared" si="4"/>
        <v>107925981.9838299</v>
      </c>
      <c r="I29" s="55">
        <v>3593668</v>
      </c>
      <c r="J29" s="42">
        <f t="shared" si="5"/>
        <v>111519649.9838299</v>
      </c>
      <c r="K29" s="56">
        <v>19099847</v>
      </c>
      <c r="L29" s="47">
        <f t="shared" si="6"/>
        <v>130619496.9838299</v>
      </c>
      <c r="M29" s="46">
        <v>4895448</v>
      </c>
      <c r="N29" s="47">
        <f t="shared" si="7"/>
        <v>135514944.98382992</v>
      </c>
      <c r="O29" s="52">
        <f t="shared" si="2"/>
        <v>73253225.474534526</v>
      </c>
      <c r="P29" s="52">
        <f t="shared" si="8"/>
        <v>102804523.47453453</v>
      </c>
      <c r="Q29" s="52">
        <f t="shared" si="9"/>
        <v>108707189.47453453</v>
      </c>
      <c r="R29" s="48">
        <f t="shared" si="10"/>
        <v>112300857.47453453</v>
      </c>
      <c r="T29" s="49"/>
      <c r="U29" s="3"/>
      <c r="V29" s="50"/>
      <c r="W29" s="50"/>
      <c r="X29" s="50"/>
      <c r="Y29" s="50"/>
      <c r="Z29" s="50"/>
      <c r="AA29" s="50"/>
      <c r="AB29" s="50"/>
      <c r="AD29" s="5"/>
      <c r="AE29" s="16"/>
      <c r="AH29" s="5"/>
      <c r="AI29" s="5"/>
      <c r="AJ29" s="5"/>
      <c r="AK29" s="5"/>
      <c r="AL29" s="5"/>
      <c r="AM29" s="5"/>
      <c r="AN29" s="57"/>
    </row>
    <row r="30" spans="1:40" x14ac:dyDescent="0.25">
      <c r="A30" s="38">
        <v>191</v>
      </c>
      <c r="B30" s="39" t="s">
        <v>45</v>
      </c>
      <c r="C30" s="52">
        <v>37588</v>
      </c>
      <c r="D30" s="41">
        <f t="shared" si="1"/>
        <v>49410110.498008385</v>
      </c>
      <c r="E30" s="53">
        <v>3940922</v>
      </c>
      <c r="F30" s="42">
        <f t="shared" si="3"/>
        <v>53351032.498008385</v>
      </c>
      <c r="G30" s="54">
        <v>1183944</v>
      </c>
      <c r="H30" s="44">
        <f t="shared" si="4"/>
        <v>54534976.498008385</v>
      </c>
      <c r="I30" s="55">
        <v>1235692</v>
      </c>
      <c r="J30" s="42">
        <f t="shared" si="5"/>
        <v>55770668.498008385</v>
      </c>
      <c r="K30" s="56">
        <v>3825932</v>
      </c>
      <c r="L30" s="47">
        <f t="shared" si="6"/>
        <v>59596600.498008385</v>
      </c>
      <c r="M30" s="46">
        <v>513054</v>
      </c>
      <c r="N30" s="47">
        <f t="shared" si="7"/>
        <v>60109654.498008385</v>
      </c>
      <c r="O30" s="52">
        <f t="shared" si="2"/>
        <v>49942723.62941312</v>
      </c>
      <c r="P30" s="52">
        <f t="shared" si="8"/>
        <v>53883645.62941312</v>
      </c>
      <c r="Q30" s="52">
        <f t="shared" si="9"/>
        <v>55067589.62941312</v>
      </c>
      <c r="R30" s="48">
        <f t="shared" si="10"/>
        <v>56303281.62941312</v>
      </c>
      <c r="T30" s="49"/>
      <c r="U30" s="3"/>
      <c r="V30" s="50"/>
      <c r="W30" s="50"/>
      <c r="X30" s="50"/>
      <c r="Y30" s="50"/>
      <c r="Z30" s="50"/>
      <c r="AA30" s="50"/>
      <c r="AB30" s="50"/>
      <c r="AD30" s="5"/>
      <c r="AE30" s="16"/>
      <c r="AH30" s="5"/>
      <c r="AI30" s="5"/>
      <c r="AJ30" s="5"/>
      <c r="AK30" s="5"/>
      <c r="AL30" s="5"/>
      <c r="AM30" s="5"/>
      <c r="AN30" s="57"/>
    </row>
    <row r="31" spans="1:40" x14ac:dyDescent="0.25">
      <c r="A31" s="38">
        <v>192</v>
      </c>
      <c r="B31" s="39" t="s">
        <v>46</v>
      </c>
      <c r="C31" s="52">
        <v>25301</v>
      </c>
      <c r="D31" s="41">
        <f t="shared" si="1"/>
        <v>33258625.245027937</v>
      </c>
      <c r="E31" s="53">
        <v>4671282</v>
      </c>
      <c r="F31" s="42">
        <f t="shared" si="3"/>
        <v>37929907.245027937</v>
      </c>
      <c r="G31" s="54">
        <v>1681384</v>
      </c>
      <c r="H31" s="44">
        <f t="shared" si="4"/>
        <v>39611291.245027937</v>
      </c>
      <c r="I31" s="55">
        <v>1257528</v>
      </c>
      <c r="J31" s="42">
        <f t="shared" si="5"/>
        <v>40868819.245027937</v>
      </c>
      <c r="K31" s="56">
        <v>3521401</v>
      </c>
      <c r="L31" s="47">
        <f t="shared" si="6"/>
        <v>44390220.245027937</v>
      </c>
      <c r="M31" s="46">
        <v>1084590</v>
      </c>
      <c r="N31" s="47">
        <f t="shared" si="7"/>
        <v>45474810.245027937</v>
      </c>
      <c r="O31" s="52">
        <f t="shared" si="2"/>
        <v>33617134.472378984</v>
      </c>
      <c r="P31" s="52">
        <f t="shared" si="8"/>
        <v>38288416.472378984</v>
      </c>
      <c r="Q31" s="52">
        <f t="shared" si="9"/>
        <v>39969800.472378984</v>
      </c>
      <c r="R31" s="48">
        <f t="shared" si="10"/>
        <v>41227328.472378984</v>
      </c>
      <c r="T31" s="49"/>
      <c r="U31" s="3"/>
      <c r="V31" s="50"/>
      <c r="W31" s="50"/>
      <c r="X31" s="50"/>
      <c r="Y31" s="50"/>
      <c r="Z31" s="50"/>
      <c r="AA31" s="50"/>
      <c r="AB31" s="50"/>
      <c r="AD31" s="5"/>
      <c r="AE31" s="16"/>
      <c r="AH31" s="5"/>
      <c r="AI31" s="5"/>
      <c r="AJ31" s="5"/>
      <c r="AK31" s="5"/>
      <c r="AL31" s="5"/>
      <c r="AM31" s="5"/>
      <c r="AN31" s="57"/>
    </row>
    <row r="32" spans="1:40" x14ac:dyDescent="0.25">
      <c r="A32" s="38">
        <v>305</v>
      </c>
      <c r="B32" s="39" t="s">
        <v>47</v>
      </c>
      <c r="C32" s="52">
        <v>18830</v>
      </c>
      <c r="D32" s="41">
        <f t="shared" si="1"/>
        <v>24752377.904583853</v>
      </c>
      <c r="E32" s="53">
        <v>3187609</v>
      </c>
      <c r="F32" s="42">
        <f t="shared" si="3"/>
        <v>27939986.904583853</v>
      </c>
      <c r="G32" s="54">
        <v>720075</v>
      </c>
      <c r="H32" s="44">
        <f t="shared" si="4"/>
        <v>28660061.904583853</v>
      </c>
      <c r="I32" s="55">
        <v>781135</v>
      </c>
      <c r="J32" s="42">
        <f t="shared" si="5"/>
        <v>29441196.904583853</v>
      </c>
      <c r="K32" s="56">
        <v>2294896</v>
      </c>
      <c r="L32" s="47">
        <f t="shared" si="6"/>
        <v>31736092.904583853</v>
      </c>
      <c r="M32" s="46">
        <v>1408770</v>
      </c>
      <c r="N32" s="47">
        <f t="shared" si="7"/>
        <v>33144862.904583853</v>
      </c>
      <c r="O32" s="52">
        <f t="shared" si="2"/>
        <v>25019194.58183061</v>
      </c>
      <c r="P32" s="52">
        <f t="shared" si="8"/>
        <v>28206803.58183061</v>
      </c>
      <c r="Q32" s="52">
        <f t="shared" si="9"/>
        <v>28926878.58183061</v>
      </c>
      <c r="R32" s="48">
        <f t="shared" si="10"/>
        <v>29708013.58183061</v>
      </c>
      <c r="T32" s="49"/>
      <c r="U32" s="3"/>
      <c r="V32" s="50"/>
      <c r="W32" s="50"/>
      <c r="X32" s="50"/>
      <c r="Y32" s="50"/>
      <c r="Z32" s="50"/>
      <c r="AA32" s="50"/>
      <c r="AB32" s="50"/>
      <c r="AD32" s="5"/>
      <c r="AE32" s="16"/>
      <c r="AH32" s="5"/>
      <c r="AI32" s="5"/>
      <c r="AJ32" s="5"/>
      <c r="AK32" s="5"/>
      <c r="AL32" s="5"/>
      <c r="AM32" s="5"/>
      <c r="AN32" s="57"/>
    </row>
    <row r="33" spans="1:40" x14ac:dyDescent="0.25">
      <c r="A33" s="38">
        <v>319</v>
      </c>
      <c r="B33" s="39" t="s">
        <v>48</v>
      </c>
      <c r="C33" s="52">
        <v>9111</v>
      </c>
      <c r="D33" s="41">
        <f t="shared" si="1"/>
        <v>11976575.4162859</v>
      </c>
      <c r="E33" s="53">
        <v>2268060</v>
      </c>
      <c r="F33" s="42">
        <f t="shared" si="3"/>
        <v>14244635.4162859</v>
      </c>
      <c r="G33" s="54">
        <v>480518</v>
      </c>
      <c r="H33" s="44">
        <f t="shared" si="4"/>
        <v>14725153.4162859</v>
      </c>
      <c r="I33" s="55">
        <v>21500</v>
      </c>
      <c r="J33" s="42">
        <f t="shared" si="5"/>
        <v>14746653.4162859</v>
      </c>
      <c r="K33" s="56">
        <v>1573273</v>
      </c>
      <c r="L33" s="47">
        <f t="shared" si="6"/>
        <v>16319926.4162859</v>
      </c>
      <c r="M33" s="46">
        <v>-168922</v>
      </c>
      <c r="N33" s="47">
        <f t="shared" si="7"/>
        <v>16151004.4162859</v>
      </c>
      <c r="O33" s="52">
        <f t="shared" si="2"/>
        <v>12105676.1463122</v>
      </c>
      <c r="P33" s="52">
        <f t="shared" si="8"/>
        <v>14373736.1463122</v>
      </c>
      <c r="Q33" s="52">
        <f t="shared" si="9"/>
        <v>14854254.1463122</v>
      </c>
      <c r="R33" s="48">
        <f t="shared" si="10"/>
        <v>14875754.1463122</v>
      </c>
      <c r="T33" s="49"/>
      <c r="U33" s="3"/>
      <c r="V33" s="50"/>
      <c r="W33" s="50"/>
      <c r="X33" s="50"/>
      <c r="Y33" s="50"/>
      <c r="Z33" s="50"/>
      <c r="AA33" s="50"/>
      <c r="AB33" s="50"/>
      <c r="AD33" s="5"/>
      <c r="AE33" s="16"/>
      <c r="AH33" s="5"/>
      <c r="AI33" s="5"/>
      <c r="AJ33" s="5"/>
      <c r="AK33" s="5"/>
      <c r="AL33" s="5"/>
      <c r="AM33" s="5"/>
      <c r="AN33" s="57"/>
    </row>
    <row r="34" spans="1:40" x14ac:dyDescent="0.25">
      <c r="A34" s="38">
        <v>330</v>
      </c>
      <c r="B34" s="39" t="s">
        <v>49</v>
      </c>
      <c r="C34" s="52">
        <v>13881</v>
      </c>
      <c r="D34" s="41">
        <f t="shared" si="1"/>
        <v>18246827.280590996</v>
      </c>
      <c r="E34" s="53">
        <v>2517611</v>
      </c>
      <c r="F34" s="42">
        <f t="shared" si="3"/>
        <v>20764438.280590996</v>
      </c>
      <c r="G34" s="54">
        <v>652873</v>
      </c>
      <c r="H34" s="44">
        <f t="shared" si="4"/>
        <v>21417311.280590996</v>
      </c>
      <c r="I34" s="55">
        <v>849402</v>
      </c>
      <c r="J34" s="42">
        <f t="shared" si="5"/>
        <v>22266713.280590996</v>
      </c>
      <c r="K34" s="56">
        <v>2249691</v>
      </c>
      <c r="L34" s="47">
        <f t="shared" si="6"/>
        <v>24516404.280590996</v>
      </c>
      <c r="M34" s="46">
        <v>1057004</v>
      </c>
      <c r="N34" s="47">
        <f t="shared" si="7"/>
        <v>25573408.280590996</v>
      </c>
      <c r="O34" s="52">
        <f t="shared" si="2"/>
        <v>18443517.790249109</v>
      </c>
      <c r="P34" s="52">
        <f t="shared" si="8"/>
        <v>20961128.790249109</v>
      </c>
      <c r="Q34" s="52">
        <f t="shared" si="9"/>
        <v>21614001.790249109</v>
      </c>
      <c r="R34" s="48">
        <f t="shared" si="10"/>
        <v>22463403.790249109</v>
      </c>
      <c r="T34" s="49"/>
      <c r="U34" s="3"/>
      <c r="V34" s="50"/>
      <c r="W34" s="50"/>
      <c r="X34" s="50"/>
      <c r="Y34" s="50"/>
      <c r="Z34" s="50"/>
      <c r="AA34" s="50"/>
      <c r="AB34" s="50"/>
      <c r="AD34" s="5"/>
      <c r="AE34" s="16"/>
      <c r="AH34" s="5"/>
      <c r="AI34" s="5"/>
      <c r="AJ34" s="5"/>
      <c r="AK34" s="5"/>
      <c r="AL34" s="5"/>
      <c r="AM34" s="5"/>
      <c r="AN34" s="57"/>
    </row>
    <row r="35" spans="1:40" x14ac:dyDescent="0.25">
      <c r="A35" s="38">
        <v>331</v>
      </c>
      <c r="B35" s="39" t="s">
        <v>50</v>
      </c>
      <c r="C35" s="52">
        <v>13492</v>
      </c>
      <c r="D35" s="41">
        <f t="shared" si="1"/>
        <v>17735479.696688548</v>
      </c>
      <c r="E35" s="53">
        <v>3395463</v>
      </c>
      <c r="F35" s="42">
        <f t="shared" si="3"/>
        <v>21130942.696688548</v>
      </c>
      <c r="G35" s="54">
        <v>819290</v>
      </c>
      <c r="H35" s="44">
        <f t="shared" si="4"/>
        <v>21950232.696688548</v>
      </c>
      <c r="I35" s="55">
        <v>147149</v>
      </c>
      <c r="J35" s="42">
        <f t="shared" si="5"/>
        <v>22097381.696688548</v>
      </c>
      <c r="K35" s="56">
        <v>2454040</v>
      </c>
      <c r="L35" s="47">
        <f t="shared" si="6"/>
        <v>24551421.696688548</v>
      </c>
      <c r="M35" s="46">
        <v>-140477</v>
      </c>
      <c r="N35" s="47">
        <f t="shared" si="7"/>
        <v>24410944.696688548</v>
      </c>
      <c r="O35" s="52">
        <f t="shared" si="2"/>
        <v>17926658.167714212</v>
      </c>
      <c r="P35" s="52">
        <f t="shared" si="8"/>
        <v>21322121.167714212</v>
      </c>
      <c r="Q35" s="52">
        <f t="shared" si="9"/>
        <v>22141411.167714212</v>
      </c>
      <c r="R35" s="48">
        <f t="shared" si="10"/>
        <v>22288560.167714212</v>
      </c>
      <c r="T35" s="49"/>
      <c r="U35" s="3"/>
      <c r="V35" s="50"/>
      <c r="W35" s="50"/>
      <c r="X35" s="50"/>
      <c r="Y35" s="50"/>
      <c r="Z35" s="50"/>
      <c r="AA35" s="50"/>
      <c r="AB35" s="50"/>
      <c r="AD35" s="5"/>
      <c r="AE35" s="16"/>
      <c r="AH35" s="5"/>
      <c r="AI35" s="5"/>
      <c r="AJ35" s="5"/>
      <c r="AK35" s="5"/>
      <c r="AL35" s="5"/>
      <c r="AM35" s="5"/>
      <c r="AN35" s="57"/>
    </row>
    <row r="36" spans="1:40" x14ac:dyDescent="0.25">
      <c r="A36" s="38">
        <v>360</v>
      </c>
      <c r="B36" s="39" t="s">
        <v>51</v>
      </c>
      <c r="C36" s="52">
        <v>20054</v>
      </c>
      <c r="D36" s="41">
        <f t="shared" si="1"/>
        <v>26361348.194292329</v>
      </c>
      <c r="E36" s="53">
        <v>5976689</v>
      </c>
      <c r="F36" s="42">
        <f t="shared" si="3"/>
        <v>32338037.194292329</v>
      </c>
      <c r="G36" s="54">
        <v>1281427</v>
      </c>
      <c r="H36" s="44">
        <f t="shared" si="4"/>
        <v>33619464.194292329</v>
      </c>
      <c r="I36" s="55">
        <v>482562</v>
      </c>
      <c r="J36" s="42">
        <f t="shared" si="5"/>
        <v>34102026.194292329</v>
      </c>
      <c r="K36" s="56">
        <v>3369573</v>
      </c>
      <c r="L36" s="47">
        <f t="shared" si="6"/>
        <v>37471599.194292329</v>
      </c>
      <c r="M36" s="46">
        <v>-233489</v>
      </c>
      <c r="N36" s="47">
        <f t="shared" si="7"/>
        <v>37238110.194292329</v>
      </c>
      <c r="O36" s="52">
        <f t="shared" si="2"/>
        <v>26645508.664048385</v>
      </c>
      <c r="P36" s="52">
        <f t="shared" si="8"/>
        <v>32622197.664048385</v>
      </c>
      <c r="Q36" s="52">
        <f t="shared" si="9"/>
        <v>33903624.664048389</v>
      </c>
      <c r="R36" s="48">
        <f t="shared" si="10"/>
        <v>34386186.664048389</v>
      </c>
      <c r="T36" s="49"/>
      <c r="U36" s="3"/>
      <c r="V36" s="50"/>
      <c r="W36" s="50"/>
      <c r="X36" s="50"/>
      <c r="Y36" s="50"/>
      <c r="Z36" s="50"/>
      <c r="AA36" s="50"/>
      <c r="AB36" s="50"/>
      <c r="AD36" s="5"/>
      <c r="AE36" s="16"/>
      <c r="AH36" s="5"/>
      <c r="AI36" s="5"/>
      <c r="AJ36" s="5"/>
      <c r="AK36" s="5"/>
      <c r="AL36" s="5"/>
      <c r="AM36" s="5"/>
      <c r="AN36" s="57"/>
    </row>
    <row r="37" spans="1:40" x14ac:dyDescent="0.25">
      <c r="A37" s="38">
        <v>380</v>
      </c>
      <c r="B37" s="39" t="s">
        <v>52</v>
      </c>
      <c r="C37" s="52">
        <v>187348</v>
      </c>
      <c r="D37" s="41">
        <f t="shared" si="1"/>
        <v>246272357.7093986</v>
      </c>
      <c r="E37" s="53">
        <v>15932059</v>
      </c>
      <c r="F37" s="42">
        <f t="shared" si="3"/>
        <v>262204416.7093986</v>
      </c>
      <c r="G37" s="54">
        <v>2781657</v>
      </c>
      <c r="H37" s="44">
        <f t="shared" si="4"/>
        <v>264986073.7093986</v>
      </c>
      <c r="I37" s="55">
        <v>4791966</v>
      </c>
      <c r="J37" s="42">
        <f t="shared" si="5"/>
        <v>269778039.70939863</v>
      </c>
      <c r="K37" s="56">
        <v>15481343</v>
      </c>
      <c r="L37" s="47">
        <f t="shared" si="6"/>
        <v>285259382.70939863</v>
      </c>
      <c r="M37" s="46">
        <v>-2831640</v>
      </c>
      <c r="N37" s="47">
        <f t="shared" si="7"/>
        <v>282427742.70939863</v>
      </c>
      <c r="O37" s="52">
        <f t="shared" si="2"/>
        <v>248927034.86547008</v>
      </c>
      <c r="P37" s="52">
        <f t="shared" si="8"/>
        <v>264859093.86547008</v>
      </c>
      <c r="Q37" s="52">
        <f t="shared" si="9"/>
        <v>267640750.86547008</v>
      </c>
      <c r="R37" s="48">
        <f t="shared" si="10"/>
        <v>272432716.86547005</v>
      </c>
      <c r="T37" s="49"/>
      <c r="U37" s="3"/>
      <c r="V37" s="50"/>
      <c r="W37" s="50"/>
      <c r="X37" s="50"/>
      <c r="Y37" s="50"/>
      <c r="Z37" s="50"/>
      <c r="AA37" s="50"/>
      <c r="AB37" s="50"/>
      <c r="AD37" s="5"/>
      <c r="AE37" s="16"/>
      <c r="AH37" s="5"/>
      <c r="AI37" s="5"/>
      <c r="AJ37" s="5"/>
      <c r="AK37" s="5"/>
      <c r="AL37" s="5"/>
      <c r="AM37" s="5"/>
      <c r="AN37" s="57"/>
    </row>
    <row r="38" spans="1:40" x14ac:dyDescent="0.25">
      <c r="A38" s="38">
        <v>381</v>
      </c>
      <c r="B38" s="39" t="s">
        <v>53</v>
      </c>
      <c r="C38" s="52">
        <v>38723</v>
      </c>
      <c r="D38" s="41">
        <f t="shared" si="1"/>
        <v>50902088.666978255</v>
      </c>
      <c r="E38" s="53">
        <v>6867751</v>
      </c>
      <c r="F38" s="42">
        <f t="shared" si="3"/>
        <v>57769839.666978255</v>
      </c>
      <c r="G38" s="54">
        <v>1054292</v>
      </c>
      <c r="H38" s="44">
        <f t="shared" si="4"/>
        <v>58824131.666978255</v>
      </c>
      <c r="I38" s="55">
        <v>983569</v>
      </c>
      <c r="J38" s="42">
        <f t="shared" si="5"/>
        <v>59807700.666978255</v>
      </c>
      <c r="K38" s="56">
        <v>5499585</v>
      </c>
      <c r="L38" s="47">
        <f t="shared" si="6"/>
        <v>65307285.666978255</v>
      </c>
      <c r="M38" s="46">
        <v>578548</v>
      </c>
      <c r="N38" s="47">
        <f t="shared" si="7"/>
        <v>65885833.666978255</v>
      </c>
      <c r="O38" s="52">
        <f t="shared" si="2"/>
        <v>51450784.481796429</v>
      </c>
      <c r="P38" s="52">
        <f t="shared" si="8"/>
        <v>58318535.481796429</v>
      </c>
      <c r="Q38" s="52">
        <f t="shared" si="9"/>
        <v>59372827.481796429</v>
      </c>
      <c r="R38" s="48">
        <f t="shared" si="10"/>
        <v>60356396.481796429</v>
      </c>
      <c r="T38" s="49"/>
      <c r="U38" s="3"/>
      <c r="V38" s="50"/>
      <c r="W38" s="50"/>
      <c r="X38" s="50"/>
      <c r="Y38" s="50"/>
      <c r="Z38" s="50"/>
      <c r="AA38" s="50"/>
      <c r="AB38" s="50"/>
      <c r="AD38" s="5"/>
      <c r="AE38" s="16"/>
      <c r="AH38" s="5"/>
      <c r="AI38" s="5"/>
      <c r="AJ38" s="5"/>
      <c r="AK38" s="5"/>
      <c r="AL38" s="5"/>
      <c r="AM38" s="5"/>
      <c r="AN38" s="57"/>
    </row>
    <row r="39" spans="1:40" x14ac:dyDescent="0.25">
      <c r="A39" s="38">
        <v>382</v>
      </c>
      <c r="B39" s="39" t="s">
        <v>54</v>
      </c>
      <c r="C39" s="52">
        <v>21417</v>
      </c>
      <c r="D39" s="41">
        <f t="shared" si="1"/>
        <v>28153036.515266724</v>
      </c>
      <c r="E39" s="53">
        <v>8630171</v>
      </c>
      <c r="F39" s="42">
        <f t="shared" si="3"/>
        <v>36783207.515266724</v>
      </c>
      <c r="G39" s="54">
        <v>1503031</v>
      </c>
      <c r="H39" s="44">
        <f t="shared" si="4"/>
        <v>38286238.515266724</v>
      </c>
      <c r="I39" s="55">
        <v>233915</v>
      </c>
      <c r="J39" s="42">
        <f t="shared" si="5"/>
        <v>38520153.515266724</v>
      </c>
      <c r="K39" s="56">
        <v>5597175</v>
      </c>
      <c r="L39" s="47">
        <f t="shared" si="6"/>
        <v>44117328.515266724</v>
      </c>
      <c r="M39" s="46">
        <v>745449</v>
      </c>
      <c r="N39" s="47">
        <f t="shared" si="7"/>
        <v>44862777.515266724</v>
      </c>
      <c r="O39" s="52">
        <f t="shared" si="2"/>
        <v>28456510.374884024</v>
      </c>
      <c r="P39" s="52">
        <f t="shared" si="8"/>
        <v>37086681.374884024</v>
      </c>
      <c r="Q39" s="52">
        <f t="shared" si="9"/>
        <v>38589712.374884024</v>
      </c>
      <c r="R39" s="48">
        <f t="shared" si="10"/>
        <v>38823627.374884024</v>
      </c>
      <c r="T39" s="49"/>
      <c r="U39" s="3"/>
      <c r="V39" s="50"/>
      <c r="W39" s="50"/>
      <c r="X39" s="50"/>
      <c r="Y39" s="50"/>
      <c r="Z39" s="50"/>
      <c r="AA39" s="50"/>
      <c r="AB39" s="50"/>
      <c r="AD39" s="5"/>
      <c r="AE39" s="16"/>
      <c r="AH39" s="5"/>
      <c r="AI39" s="5"/>
      <c r="AJ39" s="5"/>
      <c r="AK39" s="5"/>
      <c r="AL39" s="5"/>
      <c r="AM39" s="5"/>
      <c r="AN39" s="57"/>
    </row>
    <row r="40" spans="1:40" x14ac:dyDescent="0.25">
      <c r="A40" s="38">
        <v>428</v>
      </c>
      <c r="B40" s="39" t="s">
        <v>55</v>
      </c>
      <c r="C40" s="52">
        <v>9135</v>
      </c>
      <c r="D40" s="41">
        <f t="shared" si="1"/>
        <v>12008123.853339007</v>
      </c>
      <c r="E40" s="53">
        <v>2535593</v>
      </c>
      <c r="F40" s="42">
        <f t="shared" si="3"/>
        <v>14543716.853339007</v>
      </c>
      <c r="G40" s="54">
        <v>635368</v>
      </c>
      <c r="H40" s="44">
        <f t="shared" si="4"/>
        <v>15179084.853339007</v>
      </c>
      <c r="I40" s="55">
        <v>-94202</v>
      </c>
      <c r="J40" s="42">
        <f t="shared" si="5"/>
        <v>15084882.853339007</v>
      </c>
      <c r="K40" s="56">
        <v>1513232</v>
      </c>
      <c r="L40" s="47">
        <f t="shared" si="6"/>
        <v>16598114.853339007</v>
      </c>
      <c r="M40" s="46">
        <v>-142416</v>
      </c>
      <c r="N40" s="47">
        <f t="shared" si="7"/>
        <v>16455698.853339007</v>
      </c>
      <c r="O40" s="52">
        <f t="shared" si="2"/>
        <v>12137564.657728234</v>
      </c>
      <c r="P40" s="52">
        <f t="shared" si="8"/>
        <v>14673157.657728234</v>
      </c>
      <c r="Q40" s="52">
        <f t="shared" si="9"/>
        <v>15308525.657728234</v>
      </c>
      <c r="R40" s="48">
        <f t="shared" si="10"/>
        <v>15214323.657728234</v>
      </c>
      <c r="T40" s="49"/>
      <c r="U40" s="3"/>
      <c r="V40" s="50"/>
      <c r="W40" s="50"/>
      <c r="X40" s="50"/>
      <c r="Y40" s="50"/>
      <c r="Z40" s="50"/>
      <c r="AA40" s="50"/>
      <c r="AB40" s="50"/>
      <c r="AD40" s="5"/>
      <c r="AE40" s="16"/>
      <c r="AH40" s="5"/>
      <c r="AI40" s="5"/>
      <c r="AJ40" s="5"/>
      <c r="AK40" s="5"/>
      <c r="AL40" s="5"/>
      <c r="AM40" s="5"/>
      <c r="AN40" s="57"/>
    </row>
    <row r="41" spans="1:40" x14ac:dyDescent="0.25">
      <c r="A41" s="38">
        <v>461</v>
      </c>
      <c r="B41" s="39" t="s">
        <v>56</v>
      </c>
      <c r="C41" s="52">
        <v>10012</v>
      </c>
      <c r="D41" s="41">
        <f t="shared" si="1"/>
        <v>13160956.323987974</v>
      </c>
      <c r="E41" s="53">
        <v>3227345</v>
      </c>
      <c r="F41" s="42">
        <f t="shared" si="3"/>
        <v>16388301.323987974</v>
      </c>
      <c r="G41" s="54">
        <v>574503</v>
      </c>
      <c r="H41" s="44">
        <f t="shared" si="4"/>
        <v>16962804.323987976</v>
      </c>
      <c r="I41" s="55">
        <v>446637</v>
      </c>
      <c r="J41" s="42">
        <f t="shared" si="5"/>
        <v>17409441.323987976</v>
      </c>
      <c r="K41" s="56">
        <v>1773151</v>
      </c>
      <c r="L41" s="47">
        <f t="shared" si="6"/>
        <v>19182592.323987976</v>
      </c>
      <c r="M41" s="46">
        <v>695389</v>
      </c>
      <c r="N41" s="47">
        <f t="shared" si="7"/>
        <v>19877981.323987976</v>
      </c>
      <c r="O41" s="52">
        <f t="shared" si="2"/>
        <v>13302824.01238917</v>
      </c>
      <c r="P41" s="52">
        <f t="shared" si="8"/>
        <v>16530169.01238917</v>
      </c>
      <c r="Q41" s="52">
        <f t="shared" si="9"/>
        <v>17104672.012389168</v>
      </c>
      <c r="R41" s="48">
        <f t="shared" si="10"/>
        <v>17551309.012389168</v>
      </c>
      <c r="T41" s="49"/>
      <c r="U41" s="3"/>
      <c r="V41" s="50"/>
      <c r="W41" s="50"/>
      <c r="X41" s="50"/>
      <c r="Y41" s="50"/>
      <c r="Z41" s="50"/>
      <c r="AA41" s="50"/>
      <c r="AB41" s="50"/>
      <c r="AD41" s="5"/>
      <c r="AE41" s="16"/>
      <c r="AH41" s="5"/>
      <c r="AI41" s="5"/>
      <c r="AJ41" s="5"/>
      <c r="AK41" s="5"/>
      <c r="AL41" s="5"/>
      <c r="AM41" s="5"/>
      <c r="AN41" s="57"/>
    </row>
    <row r="42" spans="1:40" x14ac:dyDescent="0.25">
      <c r="A42" s="38">
        <v>480</v>
      </c>
      <c r="B42" s="39" t="s">
        <v>57</v>
      </c>
      <c r="C42" s="52">
        <v>50694</v>
      </c>
      <c r="D42" s="41">
        <f t="shared" si="1"/>
        <v>66638186.16542612</v>
      </c>
      <c r="E42" s="53">
        <v>10116680</v>
      </c>
      <c r="F42" s="42">
        <f t="shared" si="3"/>
        <v>76754866.16542612</v>
      </c>
      <c r="G42" s="54">
        <v>1468224</v>
      </c>
      <c r="H42" s="44">
        <f t="shared" si="4"/>
        <v>78223090.16542612</v>
      </c>
      <c r="I42" s="55">
        <v>1648279</v>
      </c>
      <c r="J42" s="42">
        <f t="shared" si="5"/>
        <v>79871369.16542612</v>
      </c>
      <c r="K42" s="56">
        <v>6559378</v>
      </c>
      <c r="L42" s="47">
        <f t="shared" si="6"/>
        <v>86430747.16542612</v>
      </c>
      <c r="M42" s="46">
        <v>-283344</v>
      </c>
      <c r="N42" s="47">
        <f t="shared" si="7"/>
        <v>86147403.16542612</v>
      </c>
      <c r="O42" s="52">
        <f t="shared" si="2"/>
        <v>67356508.238519445</v>
      </c>
      <c r="P42" s="52">
        <f t="shared" si="8"/>
        <v>77473188.238519445</v>
      </c>
      <c r="Q42" s="52">
        <f t="shared" si="9"/>
        <v>78941412.238519445</v>
      </c>
      <c r="R42" s="48">
        <f t="shared" si="10"/>
        <v>80589691.238519445</v>
      </c>
      <c r="T42" s="49"/>
      <c r="U42" s="3"/>
      <c r="V42" s="50"/>
      <c r="W42" s="50"/>
      <c r="X42" s="50"/>
      <c r="Y42" s="50"/>
      <c r="Z42" s="50"/>
      <c r="AA42" s="50"/>
      <c r="AB42" s="50"/>
      <c r="AD42" s="5"/>
      <c r="AE42" s="16"/>
      <c r="AH42" s="5"/>
      <c r="AI42" s="5"/>
      <c r="AJ42" s="5"/>
      <c r="AK42" s="5"/>
      <c r="AL42" s="5"/>
      <c r="AM42" s="5"/>
      <c r="AN42" s="57"/>
    </row>
    <row r="43" spans="1:40" x14ac:dyDescent="0.25">
      <c r="A43" s="38">
        <v>481</v>
      </c>
      <c r="B43" s="39" t="s">
        <v>58</v>
      </c>
      <c r="C43" s="52">
        <v>11094</v>
      </c>
      <c r="D43" s="41">
        <f t="shared" si="1"/>
        <v>14583265.027798899</v>
      </c>
      <c r="E43" s="53">
        <v>1793429</v>
      </c>
      <c r="F43" s="42">
        <f t="shared" si="3"/>
        <v>16376694.027798899</v>
      </c>
      <c r="G43" s="54">
        <v>1755884</v>
      </c>
      <c r="H43" s="44">
        <f t="shared" si="4"/>
        <v>18132578.027798899</v>
      </c>
      <c r="I43" s="55">
        <v>301413</v>
      </c>
      <c r="J43" s="42">
        <f t="shared" si="5"/>
        <v>18433991.027798899</v>
      </c>
      <c r="K43" s="56">
        <v>1142761</v>
      </c>
      <c r="L43" s="47">
        <f t="shared" si="6"/>
        <v>19576752.027798899</v>
      </c>
      <c r="M43" s="46">
        <v>-364746</v>
      </c>
      <c r="N43" s="47">
        <f t="shared" si="7"/>
        <v>19212006.027798899</v>
      </c>
      <c r="O43" s="52">
        <f t="shared" si="2"/>
        <v>14740464.402062071</v>
      </c>
      <c r="P43" s="52">
        <f t="shared" si="8"/>
        <v>16533893.402062071</v>
      </c>
      <c r="Q43" s="52">
        <f t="shared" si="9"/>
        <v>18289777.402062073</v>
      </c>
      <c r="R43" s="48">
        <f t="shared" si="10"/>
        <v>18591190.402062073</v>
      </c>
      <c r="T43" s="49"/>
      <c r="U43" s="3"/>
      <c r="V43" s="50"/>
      <c r="W43" s="50"/>
      <c r="X43" s="50"/>
      <c r="Y43" s="50"/>
      <c r="Z43" s="50"/>
      <c r="AA43" s="50"/>
      <c r="AB43" s="50"/>
      <c r="AD43" s="5"/>
      <c r="AE43" s="16"/>
      <c r="AH43" s="5"/>
      <c r="AI43" s="5"/>
      <c r="AJ43" s="5"/>
      <c r="AK43" s="5"/>
      <c r="AL43" s="5"/>
      <c r="AM43" s="5"/>
      <c r="AN43" s="57"/>
    </row>
    <row r="44" spans="1:40" x14ac:dyDescent="0.25">
      <c r="A44" s="38">
        <v>482</v>
      </c>
      <c r="B44" s="39" t="s">
        <v>59</v>
      </c>
      <c r="C44" s="52">
        <v>16185</v>
      </c>
      <c r="D44" s="41">
        <f t="shared" si="1"/>
        <v>21275477.237689309</v>
      </c>
      <c r="E44" s="53">
        <v>4630905</v>
      </c>
      <c r="F44" s="42">
        <f t="shared" si="3"/>
        <v>25906382.237689309</v>
      </c>
      <c r="G44" s="54">
        <v>1198252</v>
      </c>
      <c r="H44" s="44">
        <f t="shared" si="4"/>
        <v>27104634.237689309</v>
      </c>
      <c r="I44" s="55">
        <v>4748</v>
      </c>
      <c r="J44" s="42">
        <f t="shared" si="5"/>
        <v>27109382.237689309</v>
      </c>
      <c r="K44" s="56">
        <v>1916252</v>
      </c>
      <c r="L44" s="47">
        <f t="shared" si="6"/>
        <v>29025634.237689309</v>
      </c>
      <c r="M44" s="46">
        <v>-201301</v>
      </c>
      <c r="N44" s="47">
        <f t="shared" si="7"/>
        <v>28824333.237689309</v>
      </c>
      <c r="O44" s="52">
        <f t="shared" si="2"/>
        <v>21504814.886188447</v>
      </c>
      <c r="P44" s="52">
        <f t="shared" si="8"/>
        <v>26135719.886188447</v>
      </c>
      <c r="Q44" s="52">
        <f t="shared" si="9"/>
        <v>27333971.886188447</v>
      </c>
      <c r="R44" s="48">
        <f t="shared" si="10"/>
        <v>27338719.886188447</v>
      </c>
      <c r="T44" s="49"/>
      <c r="U44" s="3"/>
      <c r="V44" s="50"/>
      <c r="W44" s="50"/>
      <c r="X44" s="50"/>
      <c r="Y44" s="50"/>
      <c r="Z44" s="50"/>
      <c r="AA44" s="50"/>
      <c r="AB44" s="50"/>
      <c r="AD44" s="5"/>
      <c r="AE44" s="16"/>
      <c r="AH44" s="5"/>
      <c r="AI44" s="5"/>
      <c r="AJ44" s="5"/>
      <c r="AK44" s="5"/>
      <c r="AL44" s="5"/>
      <c r="AM44" s="5"/>
      <c r="AN44" s="57"/>
    </row>
    <row r="45" spans="1:40" x14ac:dyDescent="0.25">
      <c r="A45" s="38">
        <v>483</v>
      </c>
      <c r="B45" s="39" t="s">
        <v>60</v>
      </c>
      <c r="C45" s="52">
        <v>32138</v>
      </c>
      <c r="D45" s="41">
        <f t="shared" si="1"/>
        <v>42245986.250531912</v>
      </c>
      <c r="E45" s="53">
        <v>5392743</v>
      </c>
      <c r="F45" s="42">
        <f t="shared" si="3"/>
        <v>47638729.250531912</v>
      </c>
      <c r="G45" s="54">
        <v>2298090</v>
      </c>
      <c r="H45" s="44">
        <f t="shared" si="4"/>
        <v>49936819.250531912</v>
      </c>
      <c r="I45" s="55">
        <v>111383</v>
      </c>
      <c r="J45" s="42">
        <f t="shared" si="5"/>
        <v>50048202.250531912</v>
      </c>
      <c r="K45" s="56">
        <v>2994149</v>
      </c>
      <c r="L45" s="47">
        <f t="shared" si="6"/>
        <v>53042351.250531912</v>
      </c>
      <c r="M45" s="46">
        <v>-1096041</v>
      </c>
      <c r="N45" s="47">
        <f t="shared" si="7"/>
        <v>51946310.250531912</v>
      </c>
      <c r="O45" s="52">
        <f t="shared" si="2"/>
        <v>42701374.16202189</v>
      </c>
      <c r="P45" s="52">
        <f t="shared" si="8"/>
        <v>48094117.16202189</v>
      </c>
      <c r="Q45" s="52">
        <f t="shared" si="9"/>
        <v>50392207.16202189</v>
      </c>
      <c r="R45" s="48">
        <f t="shared" si="10"/>
        <v>50503590.16202189</v>
      </c>
      <c r="T45" s="49"/>
      <c r="U45" s="3"/>
      <c r="V45" s="50"/>
      <c r="W45" s="50"/>
      <c r="X45" s="50"/>
      <c r="Y45" s="50"/>
      <c r="Z45" s="50"/>
      <c r="AA45" s="50"/>
      <c r="AB45" s="50"/>
      <c r="AD45" s="5"/>
      <c r="AE45" s="16"/>
      <c r="AH45" s="5"/>
      <c r="AI45" s="5"/>
      <c r="AJ45" s="5"/>
      <c r="AK45" s="5"/>
      <c r="AL45" s="5"/>
      <c r="AM45" s="5"/>
      <c r="AN45" s="57"/>
    </row>
    <row r="46" spans="1:40" x14ac:dyDescent="0.25">
      <c r="A46" s="38">
        <v>484</v>
      </c>
      <c r="B46" s="39" t="s">
        <v>61</v>
      </c>
      <c r="C46" s="52">
        <v>93101</v>
      </c>
      <c r="D46" s="41">
        <f t="shared" si="1"/>
        <v>122382959.92005636</v>
      </c>
      <c r="E46" s="53">
        <v>12516310</v>
      </c>
      <c r="F46" s="42">
        <f t="shared" si="3"/>
        <v>134899269.92005634</v>
      </c>
      <c r="G46" s="54">
        <v>4775122</v>
      </c>
      <c r="H46" s="44">
        <f t="shared" si="4"/>
        <v>139674391.92005634</v>
      </c>
      <c r="I46" s="55">
        <v>2588137</v>
      </c>
      <c r="J46" s="42">
        <f t="shared" si="5"/>
        <v>142262528.92005634</v>
      </c>
      <c r="K46" s="56">
        <v>9741414</v>
      </c>
      <c r="L46" s="47">
        <f t="shared" si="6"/>
        <v>152003942.92005634</v>
      </c>
      <c r="M46" s="46">
        <v>-1877908</v>
      </c>
      <c r="N46" s="47">
        <f t="shared" si="7"/>
        <v>150126034.92005634</v>
      </c>
      <c r="O46" s="52">
        <f t="shared" si="2"/>
        <v>123702179.2226772</v>
      </c>
      <c r="P46" s="52">
        <f t="shared" si="8"/>
        <v>136218489.2226772</v>
      </c>
      <c r="Q46" s="52">
        <f t="shared" si="9"/>
        <v>140993611.2226772</v>
      </c>
      <c r="R46" s="48">
        <f t="shared" si="10"/>
        <v>143581748.2226772</v>
      </c>
      <c r="T46" s="49"/>
      <c r="U46" s="3"/>
      <c r="V46" s="50"/>
      <c r="W46" s="50"/>
      <c r="X46" s="50"/>
      <c r="Y46" s="50"/>
      <c r="Z46" s="50"/>
      <c r="AA46" s="50"/>
      <c r="AB46" s="50"/>
      <c r="AD46" s="5"/>
      <c r="AE46" s="16"/>
      <c r="AH46" s="5"/>
      <c r="AI46" s="5"/>
      <c r="AJ46" s="5"/>
      <c r="AK46" s="5"/>
      <c r="AL46" s="5"/>
      <c r="AM46" s="5"/>
      <c r="AN46" s="57"/>
    </row>
    <row r="47" spans="1:40" x14ac:dyDescent="0.25">
      <c r="A47" s="38">
        <v>486</v>
      </c>
      <c r="B47" s="39" t="s">
        <v>62</v>
      </c>
      <c r="C47" s="52">
        <v>31378</v>
      </c>
      <c r="D47" s="41">
        <f t="shared" si="1"/>
        <v>41246952.410516843</v>
      </c>
      <c r="E47" s="53">
        <v>7411649</v>
      </c>
      <c r="F47" s="42">
        <f t="shared" si="3"/>
        <v>48658601.410516843</v>
      </c>
      <c r="G47" s="54">
        <v>1469397</v>
      </c>
      <c r="H47" s="44">
        <f t="shared" si="4"/>
        <v>50127998.410516843</v>
      </c>
      <c r="I47" s="55">
        <v>869459</v>
      </c>
      <c r="J47" s="42">
        <f t="shared" si="5"/>
        <v>50997457.410516843</v>
      </c>
      <c r="K47" s="56">
        <v>4640899</v>
      </c>
      <c r="L47" s="47">
        <f t="shared" si="6"/>
        <v>55638356.410516843</v>
      </c>
      <c r="M47" s="46">
        <v>1106880</v>
      </c>
      <c r="N47" s="47">
        <f t="shared" si="7"/>
        <v>56745236.410516843</v>
      </c>
      <c r="O47" s="52">
        <f t="shared" si="2"/>
        <v>41691571.300514124</v>
      </c>
      <c r="P47" s="52">
        <f t="shared" si="8"/>
        <v>49103220.300514124</v>
      </c>
      <c r="Q47" s="52">
        <f t="shared" si="9"/>
        <v>50572617.300514124</v>
      </c>
      <c r="R47" s="48">
        <f t="shared" si="10"/>
        <v>51442076.300514124</v>
      </c>
      <c r="T47" s="49"/>
      <c r="U47" s="3"/>
      <c r="V47" s="50"/>
      <c r="W47" s="50"/>
      <c r="X47" s="50"/>
      <c r="Y47" s="50"/>
      <c r="Z47" s="50"/>
      <c r="AA47" s="50"/>
      <c r="AB47" s="50"/>
      <c r="AD47" s="5"/>
      <c r="AE47" s="16"/>
      <c r="AH47" s="5"/>
      <c r="AI47" s="5"/>
      <c r="AJ47" s="5"/>
      <c r="AK47" s="5"/>
      <c r="AL47" s="5"/>
      <c r="AM47" s="5"/>
      <c r="AN47" s="57"/>
    </row>
    <row r="48" spans="1:40" x14ac:dyDescent="0.25">
      <c r="A48" s="38">
        <v>488</v>
      </c>
      <c r="B48" s="39" t="s">
        <v>63</v>
      </c>
      <c r="C48" s="52">
        <v>11014</v>
      </c>
      <c r="D48" s="41">
        <f t="shared" si="1"/>
        <v>14478103.570955208</v>
      </c>
      <c r="E48" s="53">
        <v>2644199</v>
      </c>
      <c r="F48" s="42">
        <f t="shared" si="3"/>
        <v>17122302.570955209</v>
      </c>
      <c r="G48" s="54">
        <v>704219</v>
      </c>
      <c r="H48" s="44">
        <f t="shared" si="4"/>
        <v>17826521.570955209</v>
      </c>
      <c r="I48" s="55">
        <v>732538</v>
      </c>
      <c r="J48" s="42">
        <f t="shared" si="5"/>
        <v>18559059.570955209</v>
      </c>
      <c r="K48" s="56">
        <v>2175569</v>
      </c>
      <c r="L48" s="47">
        <f t="shared" si="6"/>
        <v>20734628.570955209</v>
      </c>
      <c r="M48" s="46">
        <v>1054935</v>
      </c>
      <c r="N48" s="47">
        <f t="shared" si="7"/>
        <v>21789563.570955209</v>
      </c>
      <c r="O48" s="52">
        <f t="shared" si="2"/>
        <v>14634169.364008622</v>
      </c>
      <c r="P48" s="52">
        <f t="shared" si="8"/>
        <v>17278368.36400862</v>
      </c>
      <c r="Q48" s="52">
        <f t="shared" si="9"/>
        <v>17982587.36400862</v>
      </c>
      <c r="R48" s="48">
        <f t="shared" si="10"/>
        <v>18715125.36400862</v>
      </c>
      <c r="T48" s="49"/>
      <c r="U48" s="3"/>
      <c r="V48" s="50"/>
      <c r="W48" s="50"/>
      <c r="X48" s="50"/>
      <c r="Y48" s="50"/>
      <c r="Z48" s="50"/>
      <c r="AA48" s="50"/>
      <c r="AB48" s="50"/>
      <c r="AD48" s="5"/>
      <c r="AE48" s="16"/>
      <c r="AH48" s="5"/>
      <c r="AI48" s="5"/>
      <c r="AJ48" s="5"/>
      <c r="AK48" s="5"/>
      <c r="AL48" s="5"/>
      <c r="AM48" s="5"/>
      <c r="AN48" s="57"/>
    </row>
    <row r="49" spans="1:40" x14ac:dyDescent="0.25">
      <c r="A49" s="38">
        <v>509</v>
      </c>
      <c r="B49" s="39" t="s">
        <v>64</v>
      </c>
      <c r="C49" s="52">
        <v>5368</v>
      </c>
      <c r="D49" s="41">
        <f t="shared" si="1"/>
        <v>7056333.7542116903</v>
      </c>
      <c r="E49" s="53">
        <v>1606129</v>
      </c>
      <c r="F49" s="42">
        <f t="shared" si="3"/>
        <v>8662462.7542116903</v>
      </c>
      <c r="G49" s="54">
        <v>380938</v>
      </c>
      <c r="H49" s="44">
        <f t="shared" si="4"/>
        <v>9043400.7542116903</v>
      </c>
      <c r="I49" s="55">
        <v>144739</v>
      </c>
      <c r="J49" s="42">
        <f t="shared" si="5"/>
        <v>9188139.7542116903</v>
      </c>
      <c r="K49" s="56">
        <v>-139691</v>
      </c>
      <c r="L49" s="47">
        <f t="shared" si="6"/>
        <v>9048448.7542116903</v>
      </c>
      <c r="M49" s="46">
        <v>-75010</v>
      </c>
      <c r="N49" s="47">
        <f t="shared" si="7"/>
        <v>8973438.7542116903</v>
      </c>
      <c r="O49" s="52">
        <f t="shared" si="2"/>
        <v>7132397.0533864433</v>
      </c>
      <c r="P49" s="52">
        <f t="shared" si="8"/>
        <v>8738526.0533864424</v>
      </c>
      <c r="Q49" s="52">
        <f t="shared" si="9"/>
        <v>9119464.0533864424</v>
      </c>
      <c r="R49" s="48">
        <f t="shared" si="10"/>
        <v>9264203.0533864424</v>
      </c>
      <c r="T49" s="49"/>
      <c r="U49" s="3"/>
      <c r="V49" s="50"/>
      <c r="W49" s="50"/>
      <c r="X49" s="50"/>
      <c r="Y49" s="50"/>
      <c r="Z49" s="50"/>
      <c r="AA49" s="50"/>
      <c r="AB49" s="50"/>
      <c r="AD49" s="5"/>
      <c r="AE49" s="16"/>
      <c r="AH49" s="5"/>
      <c r="AI49" s="5"/>
      <c r="AJ49" s="5"/>
      <c r="AK49" s="5"/>
      <c r="AL49" s="5"/>
      <c r="AM49" s="5"/>
      <c r="AN49" s="57"/>
    </row>
    <row r="50" spans="1:40" x14ac:dyDescent="0.25">
      <c r="A50" s="38">
        <v>512</v>
      </c>
      <c r="B50" s="39" t="s">
        <v>65</v>
      </c>
      <c r="C50" s="52">
        <v>3766</v>
      </c>
      <c r="D50" s="41">
        <f t="shared" si="1"/>
        <v>4950475.5809167707</v>
      </c>
      <c r="E50" s="53">
        <v>1106854</v>
      </c>
      <c r="F50" s="42">
        <f t="shared" si="3"/>
        <v>6057329.5809167707</v>
      </c>
      <c r="G50" s="54">
        <v>385123</v>
      </c>
      <c r="H50" s="44">
        <f t="shared" si="4"/>
        <v>6442452.5809167707</v>
      </c>
      <c r="I50" s="55">
        <v>-55528</v>
      </c>
      <c r="J50" s="42">
        <f t="shared" si="5"/>
        <v>6386924.5809167707</v>
      </c>
      <c r="K50" s="56">
        <v>360502</v>
      </c>
      <c r="L50" s="47">
        <f t="shared" si="6"/>
        <v>6747426.5809167707</v>
      </c>
      <c r="M50" s="46">
        <v>27460</v>
      </c>
      <c r="N50" s="47">
        <f t="shared" si="7"/>
        <v>6774886.5809167707</v>
      </c>
      <c r="O50" s="52">
        <f t="shared" si="2"/>
        <v>5003838.9163661227</v>
      </c>
      <c r="P50" s="52">
        <f t="shared" si="8"/>
        <v>6110692.9163661227</v>
      </c>
      <c r="Q50" s="52">
        <f t="shared" si="9"/>
        <v>6495815.9163661227</v>
      </c>
      <c r="R50" s="48">
        <f t="shared" si="10"/>
        <v>6440287.9163661227</v>
      </c>
      <c r="T50" s="49"/>
      <c r="U50" s="3"/>
      <c r="V50" s="50"/>
      <c r="W50" s="50"/>
      <c r="X50" s="50"/>
      <c r="Y50" s="50"/>
      <c r="Z50" s="50"/>
      <c r="AA50" s="50"/>
      <c r="AB50" s="50"/>
      <c r="AD50" s="5"/>
      <c r="AE50" s="16"/>
      <c r="AH50" s="5"/>
      <c r="AI50" s="5"/>
      <c r="AJ50" s="5"/>
      <c r="AK50" s="5"/>
      <c r="AL50" s="5"/>
      <c r="AM50" s="5"/>
      <c r="AN50" s="57"/>
    </row>
    <row r="51" spans="1:40" x14ac:dyDescent="0.25">
      <c r="A51" s="38">
        <v>513</v>
      </c>
      <c r="B51" s="39" t="s">
        <v>66</v>
      </c>
      <c r="C51" s="52">
        <v>9945</v>
      </c>
      <c r="D51" s="41">
        <f t="shared" si="1"/>
        <v>13072883.603881381</v>
      </c>
      <c r="E51" s="53">
        <v>4363768</v>
      </c>
      <c r="F51" s="42">
        <f t="shared" si="3"/>
        <v>17436651.603881381</v>
      </c>
      <c r="G51" s="54">
        <v>1105669</v>
      </c>
      <c r="H51" s="44">
        <f t="shared" si="4"/>
        <v>18542320.603881381</v>
      </c>
      <c r="I51" s="55">
        <v>1406744</v>
      </c>
      <c r="J51" s="42">
        <f t="shared" si="5"/>
        <v>19949064.603881381</v>
      </c>
      <c r="K51" s="56">
        <v>82386</v>
      </c>
      <c r="L51" s="47">
        <f t="shared" si="6"/>
        <v>20031450.603881381</v>
      </c>
      <c r="M51" s="46">
        <v>85646</v>
      </c>
      <c r="N51" s="47">
        <f t="shared" si="7"/>
        <v>20117096.603881381</v>
      </c>
      <c r="O51" s="52">
        <f t="shared" si="2"/>
        <v>13213801.918019406</v>
      </c>
      <c r="P51" s="52">
        <f t="shared" si="8"/>
        <v>17577569.918019406</v>
      </c>
      <c r="Q51" s="52">
        <f t="shared" si="9"/>
        <v>18683238.918019406</v>
      </c>
      <c r="R51" s="48">
        <f t="shared" si="10"/>
        <v>20089982.918019406</v>
      </c>
      <c r="T51" s="49"/>
      <c r="U51" s="3"/>
      <c r="V51" s="50"/>
      <c r="W51" s="50"/>
      <c r="X51" s="50"/>
      <c r="Y51" s="50"/>
      <c r="Z51" s="50"/>
      <c r="AA51" s="50"/>
      <c r="AB51" s="50"/>
      <c r="AD51" s="5"/>
      <c r="AE51" s="16"/>
      <c r="AH51" s="5"/>
      <c r="AI51" s="5"/>
      <c r="AJ51" s="5"/>
      <c r="AK51" s="5"/>
      <c r="AL51" s="5"/>
      <c r="AM51" s="5"/>
      <c r="AN51" s="57"/>
    </row>
    <row r="52" spans="1:40" x14ac:dyDescent="0.25">
      <c r="A52" s="38">
        <v>560</v>
      </c>
      <c r="B52" s="39" t="s">
        <v>67</v>
      </c>
      <c r="C52" s="52">
        <v>5210</v>
      </c>
      <c r="D52" s="41">
        <f t="shared" si="1"/>
        <v>6848639.8769453997</v>
      </c>
      <c r="E52" s="53">
        <v>2814142</v>
      </c>
      <c r="F52" s="42">
        <f t="shared" si="3"/>
        <v>9662781.8769453987</v>
      </c>
      <c r="G52" s="54">
        <v>844963</v>
      </c>
      <c r="H52" s="44">
        <f t="shared" si="4"/>
        <v>10507744.876945399</v>
      </c>
      <c r="I52" s="55">
        <v>334601</v>
      </c>
      <c r="J52" s="42">
        <f t="shared" si="5"/>
        <v>10842345.876945399</v>
      </c>
      <c r="K52" s="56">
        <v>489446</v>
      </c>
      <c r="L52" s="47">
        <f t="shared" si="6"/>
        <v>11331791.876945399</v>
      </c>
      <c r="M52" s="46">
        <v>-30035</v>
      </c>
      <c r="N52" s="47">
        <f t="shared" si="7"/>
        <v>11301756.876945399</v>
      </c>
      <c r="O52" s="52">
        <f t="shared" si="2"/>
        <v>6922464.3532308806</v>
      </c>
      <c r="P52" s="52">
        <f t="shared" si="8"/>
        <v>9736606.3532308806</v>
      </c>
      <c r="Q52" s="52">
        <f t="shared" si="9"/>
        <v>10581569.353230881</v>
      </c>
      <c r="R52" s="48">
        <f t="shared" si="10"/>
        <v>10916170.353230881</v>
      </c>
      <c r="T52" s="49"/>
      <c r="U52" s="3"/>
      <c r="V52" s="50"/>
      <c r="W52" s="50"/>
      <c r="X52" s="50"/>
      <c r="Y52" s="50"/>
      <c r="Z52" s="50"/>
      <c r="AA52" s="50"/>
      <c r="AB52" s="50"/>
      <c r="AD52" s="5"/>
      <c r="AE52" s="16"/>
      <c r="AH52" s="5"/>
      <c r="AI52" s="5"/>
      <c r="AJ52" s="5"/>
      <c r="AK52" s="5"/>
      <c r="AL52" s="5"/>
      <c r="AM52" s="5"/>
      <c r="AN52" s="57"/>
    </row>
    <row r="53" spans="1:40" x14ac:dyDescent="0.25">
      <c r="A53" s="38">
        <v>561</v>
      </c>
      <c r="B53" s="39" t="s">
        <v>68</v>
      </c>
      <c r="C53" s="52">
        <v>11653</v>
      </c>
      <c r="D53" s="41">
        <f t="shared" si="1"/>
        <v>15318080.707494192</v>
      </c>
      <c r="E53" s="53">
        <v>2405235</v>
      </c>
      <c r="F53" s="42">
        <f t="shared" si="3"/>
        <v>17723315.707494192</v>
      </c>
      <c r="G53" s="54">
        <v>872525</v>
      </c>
      <c r="H53" s="44">
        <f t="shared" si="4"/>
        <v>18595840.707494192</v>
      </c>
      <c r="I53" s="55">
        <v>356920</v>
      </c>
      <c r="J53" s="42">
        <f t="shared" si="5"/>
        <v>18952760.707494192</v>
      </c>
      <c r="K53" s="56">
        <v>426268</v>
      </c>
      <c r="L53" s="47">
        <f t="shared" si="6"/>
        <v>19379028.707494192</v>
      </c>
      <c r="M53" s="46">
        <v>-195155</v>
      </c>
      <c r="N53" s="47">
        <f t="shared" si="7"/>
        <v>19183873.707494192</v>
      </c>
      <c r="O53" s="52">
        <f t="shared" si="2"/>
        <v>15483200.980460547</v>
      </c>
      <c r="P53" s="52">
        <f t="shared" si="8"/>
        <v>17888435.980460547</v>
      </c>
      <c r="Q53" s="52">
        <f t="shared" si="9"/>
        <v>18760960.980460547</v>
      </c>
      <c r="R53" s="48">
        <f t="shared" si="10"/>
        <v>19117880.980460547</v>
      </c>
      <c r="T53" s="49"/>
      <c r="U53" s="3"/>
      <c r="V53" s="50"/>
      <c r="W53" s="50"/>
      <c r="X53" s="50"/>
      <c r="Y53" s="50"/>
      <c r="Z53" s="50"/>
      <c r="AA53" s="50"/>
      <c r="AB53" s="50"/>
      <c r="AD53" s="5"/>
      <c r="AE53" s="16"/>
      <c r="AH53" s="5"/>
      <c r="AI53" s="5"/>
      <c r="AJ53" s="5"/>
      <c r="AK53" s="5"/>
      <c r="AL53" s="5"/>
      <c r="AM53" s="5"/>
      <c r="AN53" s="57"/>
    </row>
    <row r="54" spans="1:40" x14ac:dyDescent="0.25">
      <c r="A54" s="38">
        <v>562</v>
      </c>
      <c r="B54" s="39" t="s">
        <v>69</v>
      </c>
      <c r="C54" s="52">
        <v>20740</v>
      </c>
      <c r="D54" s="41">
        <f t="shared" si="1"/>
        <v>27263107.686726984</v>
      </c>
      <c r="E54" s="53">
        <v>4525605</v>
      </c>
      <c r="F54" s="42">
        <f t="shared" si="3"/>
        <v>31788712.686726984</v>
      </c>
      <c r="G54" s="54">
        <v>1824131</v>
      </c>
      <c r="H54" s="44">
        <f t="shared" si="4"/>
        <v>33612843.686726987</v>
      </c>
      <c r="I54" s="55">
        <v>566326</v>
      </c>
      <c r="J54" s="42">
        <f t="shared" si="5"/>
        <v>34179169.686726987</v>
      </c>
      <c r="K54" s="56">
        <v>2933488</v>
      </c>
      <c r="L54" s="47">
        <f t="shared" si="6"/>
        <v>37112657.686726987</v>
      </c>
      <c r="M54" s="46">
        <v>-561787</v>
      </c>
      <c r="N54" s="47">
        <f t="shared" si="7"/>
        <v>36550870.686726987</v>
      </c>
      <c r="O54" s="52">
        <f t="shared" si="2"/>
        <v>27556988.61535671</v>
      </c>
      <c r="P54" s="52">
        <f t="shared" si="8"/>
        <v>32082593.61535671</v>
      </c>
      <c r="Q54" s="52">
        <f t="shared" si="9"/>
        <v>33906724.615356714</v>
      </c>
      <c r="R54" s="48">
        <f t="shared" si="10"/>
        <v>34473050.615356714</v>
      </c>
      <c r="T54" s="49"/>
      <c r="U54" s="3"/>
      <c r="V54" s="50"/>
      <c r="W54" s="50"/>
      <c r="X54" s="50"/>
      <c r="Y54" s="50"/>
      <c r="Z54" s="50"/>
      <c r="AA54" s="50"/>
      <c r="AB54" s="50"/>
      <c r="AD54" s="5"/>
      <c r="AE54" s="16"/>
      <c r="AH54" s="5"/>
      <c r="AI54" s="5"/>
      <c r="AJ54" s="5"/>
      <c r="AK54" s="5"/>
      <c r="AL54" s="5"/>
      <c r="AM54" s="5"/>
      <c r="AN54" s="57"/>
    </row>
    <row r="55" spans="1:40" x14ac:dyDescent="0.25">
      <c r="A55" s="38">
        <v>563</v>
      </c>
      <c r="B55" s="39" t="s">
        <v>70</v>
      </c>
      <c r="C55" s="52">
        <v>7976</v>
      </c>
      <c r="D55" s="41">
        <f t="shared" si="1"/>
        <v>10484597.247316029</v>
      </c>
      <c r="E55" s="53">
        <v>4574341</v>
      </c>
      <c r="F55" s="42">
        <f t="shared" si="3"/>
        <v>15058938.247316029</v>
      </c>
      <c r="G55" s="54">
        <v>987800</v>
      </c>
      <c r="H55" s="44">
        <f t="shared" si="4"/>
        <v>16046738.247316029</v>
      </c>
      <c r="I55" s="55">
        <v>672047</v>
      </c>
      <c r="J55" s="42">
        <f t="shared" si="5"/>
        <v>16718785.247316029</v>
      </c>
      <c r="K55" s="56">
        <v>1992198</v>
      </c>
      <c r="L55" s="47">
        <f t="shared" si="6"/>
        <v>18710983.247316029</v>
      </c>
      <c r="M55" s="46">
        <v>277680</v>
      </c>
      <c r="N55" s="47">
        <f t="shared" si="7"/>
        <v>18988663.247316029</v>
      </c>
      <c r="O55" s="52">
        <f t="shared" si="2"/>
        <v>10597615.293928888</v>
      </c>
      <c r="P55" s="52">
        <f t="shared" si="8"/>
        <v>15171956.293928888</v>
      </c>
      <c r="Q55" s="52">
        <f t="shared" si="9"/>
        <v>16159756.293928888</v>
      </c>
      <c r="R55" s="48">
        <f t="shared" si="10"/>
        <v>16831803.293928888</v>
      </c>
      <c r="T55" s="49"/>
      <c r="U55" s="3"/>
      <c r="V55" s="50"/>
      <c r="W55" s="50"/>
      <c r="X55" s="50"/>
      <c r="Y55" s="50"/>
      <c r="Z55" s="50"/>
      <c r="AA55" s="50"/>
      <c r="AB55" s="50"/>
      <c r="AD55" s="5"/>
      <c r="AE55" s="16"/>
      <c r="AH55" s="5"/>
      <c r="AI55" s="5"/>
      <c r="AJ55" s="5"/>
      <c r="AK55" s="5"/>
      <c r="AL55" s="5"/>
      <c r="AM55" s="5"/>
      <c r="AN55" s="57"/>
    </row>
    <row r="56" spans="1:40" x14ac:dyDescent="0.25">
      <c r="A56" s="38">
        <v>580</v>
      </c>
      <c r="B56" s="39" t="s">
        <v>71</v>
      </c>
      <c r="C56" s="52">
        <v>140351</v>
      </c>
      <c r="D56" s="41">
        <f t="shared" si="1"/>
        <v>184493945.36836156</v>
      </c>
      <c r="E56" s="53">
        <v>16098563</v>
      </c>
      <c r="F56" s="42">
        <f t="shared" si="3"/>
        <v>200592508.36836156</v>
      </c>
      <c r="G56" s="54">
        <v>2849824</v>
      </c>
      <c r="H56" s="44">
        <f t="shared" si="4"/>
        <v>203442332.36836156</v>
      </c>
      <c r="I56" s="55">
        <v>3839553</v>
      </c>
      <c r="J56" s="42">
        <f t="shared" si="5"/>
        <v>207281885.36836156</v>
      </c>
      <c r="K56" s="56">
        <v>11784363</v>
      </c>
      <c r="L56" s="47">
        <f t="shared" si="6"/>
        <v>219066248.36836156</v>
      </c>
      <c r="M56" s="46">
        <v>-935879</v>
      </c>
      <c r="N56" s="47">
        <f t="shared" si="7"/>
        <v>218130369.36836156</v>
      </c>
      <c r="O56" s="52">
        <f t="shared" si="2"/>
        <v>186482686.07299566</v>
      </c>
      <c r="P56" s="52">
        <f t="shared" si="8"/>
        <v>202581249.07299566</v>
      </c>
      <c r="Q56" s="52">
        <f t="shared" si="9"/>
        <v>205431073.07299566</v>
      </c>
      <c r="R56" s="48">
        <f t="shared" si="10"/>
        <v>209270626.07299566</v>
      </c>
      <c r="T56" s="49"/>
      <c r="U56" s="3"/>
      <c r="V56" s="50"/>
      <c r="W56" s="50"/>
      <c r="X56" s="50"/>
      <c r="Y56" s="50"/>
      <c r="Z56" s="50"/>
      <c r="AA56" s="50"/>
      <c r="AB56" s="50"/>
      <c r="AD56" s="5"/>
      <c r="AE56" s="16"/>
      <c r="AH56" s="5"/>
      <c r="AI56" s="5"/>
      <c r="AJ56" s="5"/>
      <c r="AK56" s="5"/>
      <c r="AL56" s="5"/>
      <c r="AM56" s="5"/>
      <c r="AN56" s="57"/>
    </row>
    <row r="57" spans="1:40" x14ac:dyDescent="0.25">
      <c r="A57" s="38">
        <v>581</v>
      </c>
      <c r="B57" s="39" t="s">
        <v>72</v>
      </c>
      <c r="C57" s="52">
        <v>126489</v>
      </c>
      <c r="D57" s="41">
        <f t="shared" si="1"/>
        <v>166272093.93377095</v>
      </c>
      <c r="E57" s="53">
        <v>22285722</v>
      </c>
      <c r="F57" s="42">
        <f t="shared" si="3"/>
        <v>188557815.93377095</v>
      </c>
      <c r="G57" s="54">
        <v>4314779</v>
      </c>
      <c r="H57" s="44">
        <f t="shared" si="4"/>
        <v>192872594.93377095</v>
      </c>
      <c r="I57" s="55">
        <v>4016752</v>
      </c>
      <c r="J57" s="42">
        <f t="shared" si="5"/>
        <v>196889346.93377095</v>
      </c>
      <c r="K57" s="56">
        <v>12725331</v>
      </c>
      <c r="L57" s="47">
        <f t="shared" si="6"/>
        <v>209614677.93377095</v>
      </c>
      <c r="M57" s="46">
        <v>-2230451</v>
      </c>
      <c r="N57" s="47">
        <f t="shared" si="7"/>
        <v>207384226.93377095</v>
      </c>
      <c r="O57" s="52">
        <f t="shared" si="2"/>
        <v>168064413.35428423</v>
      </c>
      <c r="P57" s="52">
        <f t="shared" si="8"/>
        <v>190350135.35428423</v>
      </c>
      <c r="Q57" s="52">
        <f t="shared" si="9"/>
        <v>194664914.35428423</v>
      </c>
      <c r="R57" s="48">
        <f t="shared" si="10"/>
        <v>198681666.35428423</v>
      </c>
      <c r="T57" s="49"/>
      <c r="U57" s="3"/>
      <c r="V57" s="50"/>
      <c r="W57" s="50"/>
      <c r="X57" s="50"/>
      <c r="Y57" s="50"/>
      <c r="Z57" s="50"/>
      <c r="AA57" s="50"/>
      <c r="AB57" s="50"/>
      <c r="AD57" s="5"/>
      <c r="AE57" s="16"/>
      <c r="AH57" s="5"/>
      <c r="AI57" s="5"/>
      <c r="AJ57" s="5"/>
      <c r="AK57" s="5"/>
      <c r="AL57" s="5"/>
      <c r="AM57" s="5"/>
      <c r="AN57" s="57"/>
    </row>
    <row r="58" spans="1:40" x14ac:dyDescent="0.25">
      <c r="A58" s="38">
        <v>582</v>
      </c>
      <c r="B58" s="39" t="s">
        <v>73</v>
      </c>
      <c r="C58" s="52">
        <v>14025</v>
      </c>
      <c r="D58" s="41">
        <f t="shared" si="1"/>
        <v>18436117.90290964</v>
      </c>
      <c r="E58" s="53">
        <v>4563089</v>
      </c>
      <c r="F58" s="42">
        <f t="shared" si="3"/>
        <v>22999206.90290964</v>
      </c>
      <c r="G58" s="54">
        <v>1221317</v>
      </c>
      <c r="H58" s="44">
        <f t="shared" si="4"/>
        <v>24220523.90290964</v>
      </c>
      <c r="I58" s="55">
        <v>1071939</v>
      </c>
      <c r="J58" s="42">
        <f t="shared" si="5"/>
        <v>25292462.90290964</v>
      </c>
      <c r="K58" s="56">
        <v>2307158</v>
      </c>
      <c r="L58" s="47">
        <f t="shared" si="6"/>
        <v>27599620.90290964</v>
      </c>
      <c r="M58" s="46">
        <v>718328</v>
      </c>
      <c r="N58" s="47">
        <f t="shared" si="7"/>
        <v>28317948.90290964</v>
      </c>
      <c r="O58" s="52">
        <f t="shared" si="2"/>
        <v>18634848.858745318</v>
      </c>
      <c r="P58" s="52">
        <f t="shared" si="8"/>
        <v>23197937.858745318</v>
      </c>
      <c r="Q58" s="52">
        <f t="shared" si="9"/>
        <v>24419254.858745318</v>
      </c>
      <c r="R58" s="48">
        <f t="shared" si="10"/>
        <v>25491193.858745318</v>
      </c>
      <c r="T58" s="49"/>
      <c r="U58" s="3"/>
      <c r="V58" s="50"/>
      <c r="W58" s="50"/>
      <c r="X58" s="50"/>
      <c r="Y58" s="50"/>
      <c r="Z58" s="50"/>
      <c r="AA58" s="50"/>
      <c r="AB58" s="50"/>
      <c r="AD58" s="5"/>
      <c r="AE58" s="16"/>
      <c r="AH58" s="5"/>
      <c r="AI58" s="5"/>
      <c r="AJ58" s="5"/>
      <c r="AK58" s="5"/>
      <c r="AL58" s="5"/>
      <c r="AM58" s="5"/>
      <c r="AN58" s="57"/>
    </row>
    <row r="59" spans="1:40" x14ac:dyDescent="0.25">
      <c r="A59" s="38">
        <v>583</v>
      </c>
      <c r="B59" s="39" t="s">
        <v>74</v>
      </c>
      <c r="C59" s="52">
        <v>42007</v>
      </c>
      <c r="D59" s="41">
        <f t="shared" si="1"/>
        <v>55218966.470411785</v>
      </c>
      <c r="E59" s="53">
        <v>8289110</v>
      </c>
      <c r="F59" s="42">
        <f t="shared" si="3"/>
        <v>63508076.470411785</v>
      </c>
      <c r="G59" s="54">
        <v>2040525</v>
      </c>
      <c r="H59" s="44">
        <f t="shared" si="4"/>
        <v>65548601.470411785</v>
      </c>
      <c r="I59" s="55">
        <v>829074</v>
      </c>
      <c r="J59" s="42">
        <f t="shared" si="5"/>
        <v>66377675.470411785</v>
      </c>
      <c r="K59" s="56">
        <v>4208379</v>
      </c>
      <c r="L59" s="47">
        <f t="shared" si="6"/>
        <v>70586054.470411777</v>
      </c>
      <c r="M59" s="46">
        <v>-1100013</v>
      </c>
      <c r="N59" s="47">
        <f t="shared" si="7"/>
        <v>69486041.470411777</v>
      </c>
      <c r="O59" s="52">
        <f t="shared" si="2"/>
        <v>55814195.793890521</v>
      </c>
      <c r="P59" s="52">
        <f t="shared" si="8"/>
        <v>64103305.793890521</v>
      </c>
      <c r="Q59" s="52">
        <f t="shared" si="9"/>
        <v>66143830.793890521</v>
      </c>
      <c r="R59" s="48">
        <f t="shared" si="10"/>
        <v>66972904.793890521</v>
      </c>
      <c r="T59" s="49"/>
      <c r="U59" s="3"/>
      <c r="V59" s="50"/>
      <c r="W59" s="50"/>
      <c r="X59" s="50"/>
      <c r="Y59" s="50"/>
      <c r="Z59" s="50"/>
      <c r="AA59" s="50"/>
      <c r="AB59" s="50"/>
      <c r="AD59" s="5"/>
      <c r="AE59" s="16"/>
      <c r="AH59" s="5"/>
      <c r="AI59" s="5"/>
      <c r="AJ59" s="5"/>
      <c r="AK59" s="5"/>
      <c r="AL59" s="5"/>
      <c r="AM59" s="5"/>
      <c r="AN59" s="57"/>
    </row>
    <row r="60" spans="1:40" x14ac:dyDescent="0.25">
      <c r="A60" s="38">
        <v>584</v>
      </c>
      <c r="B60" s="39" t="s">
        <v>75</v>
      </c>
      <c r="C60" s="52">
        <v>7557</v>
      </c>
      <c r="D60" s="41">
        <f t="shared" si="1"/>
        <v>9933814.1170971952</v>
      </c>
      <c r="E60" s="53">
        <v>1621801</v>
      </c>
      <c r="F60" s="42">
        <f t="shared" si="3"/>
        <v>11555615.117097195</v>
      </c>
      <c r="G60" s="54">
        <v>253259</v>
      </c>
      <c r="H60" s="44">
        <f t="shared" si="4"/>
        <v>11808874.117097195</v>
      </c>
      <c r="I60" s="55">
        <v>270503</v>
      </c>
      <c r="J60" s="42">
        <f t="shared" si="5"/>
        <v>12079377.117097195</v>
      </c>
      <c r="K60" s="56">
        <v>829626</v>
      </c>
      <c r="L60" s="47">
        <f t="shared" si="6"/>
        <v>12909003.117097195</v>
      </c>
      <c r="M60" s="46">
        <v>-16718</v>
      </c>
      <c r="N60" s="47">
        <f t="shared" si="7"/>
        <v>12892285.117097195</v>
      </c>
      <c r="O60" s="52">
        <f t="shared" si="2"/>
        <v>10040895.032123948</v>
      </c>
      <c r="P60" s="52">
        <f t="shared" si="8"/>
        <v>11662696.032123948</v>
      </c>
      <c r="Q60" s="52">
        <f t="shared" si="9"/>
        <v>11915955.032123948</v>
      </c>
      <c r="R60" s="48">
        <f t="shared" si="10"/>
        <v>12186458.032123948</v>
      </c>
      <c r="T60" s="49"/>
      <c r="U60" s="3"/>
      <c r="V60" s="50"/>
      <c r="W60" s="50"/>
      <c r="X60" s="50"/>
      <c r="Y60" s="50"/>
      <c r="Z60" s="50"/>
      <c r="AA60" s="50"/>
      <c r="AB60" s="50"/>
      <c r="AD60" s="5"/>
      <c r="AE60" s="16"/>
      <c r="AH60" s="5"/>
      <c r="AI60" s="5"/>
      <c r="AJ60" s="5"/>
      <c r="AK60" s="5"/>
      <c r="AL60" s="5"/>
      <c r="AM60" s="5"/>
      <c r="AN60" s="57"/>
    </row>
    <row r="61" spans="1:40" x14ac:dyDescent="0.25">
      <c r="A61" s="38">
        <v>586</v>
      </c>
      <c r="B61" s="39" t="s">
        <v>76</v>
      </c>
      <c r="C61" s="52">
        <v>25503</v>
      </c>
      <c r="D61" s="41">
        <f t="shared" si="1"/>
        <v>33524157.923558258</v>
      </c>
      <c r="E61" s="53">
        <v>5947182</v>
      </c>
      <c r="F61" s="42">
        <f t="shared" si="3"/>
        <v>39471339.923558258</v>
      </c>
      <c r="G61" s="54">
        <v>2118771</v>
      </c>
      <c r="H61" s="44">
        <f t="shared" si="4"/>
        <v>41590110.923558258</v>
      </c>
      <c r="I61" s="55">
        <v>1394113</v>
      </c>
      <c r="J61" s="42">
        <f t="shared" si="5"/>
        <v>42984223.923558258</v>
      </c>
      <c r="K61" s="56">
        <v>1732590</v>
      </c>
      <c r="L61" s="47">
        <f t="shared" si="6"/>
        <v>44716813.923558258</v>
      </c>
      <c r="M61" s="46">
        <v>-611300</v>
      </c>
      <c r="N61" s="47">
        <f t="shared" si="7"/>
        <v>44105513.923558258</v>
      </c>
      <c r="O61" s="52">
        <f t="shared" si="2"/>
        <v>33885529.443463944</v>
      </c>
      <c r="P61" s="52">
        <f t="shared" si="8"/>
        <v>39832711.443463944</v>
      </c>
      <c r="Q61" s="52">
        <f t="shared" si="9"/>
        <v>41951482.443463944</v>
      </c>
      <c r="R61" s="48">
        <f t="shared" si="10"/>
        <v>43345595.443463944</v>
      </c>
      <c r="T61" s="49"/>
      <c r="U61" s="3"/>
      <c r="V61" s="50"/>
      <c r="W61" s="50"/>
      <c r="X61" s="50"/>
      <c r="Y61" s="50"/>
      <c r="Z61" s="50"/>
      <c r="AA61" s="50"/>
      <c r="AB61" s="50"/>
      <c r="AD61" s="5"/>
      <c r="AE61" s="16"/>
      <c r="AH61" s="5"/>
      <c r="AI61" s="5"/>
      <c r="AJ61" s="5"/>
      <c r="AK61" s="5"/>
      <c r="AL61" s="5"/>
      <c r="AM61" s="5"/>
      <c r="AN61" s="57"/>
    </row>
    <row r="62" spans="1:40" x14ac:dyDescent="0.25">
      <c r="A62" s="38">
        <v>604</v>
      </c>
      <c r="B62" s="39" t="s">
        <v>77</v>
      </c>
      <c r="C62" s="52">
        <v>6493</v>
      </c>
      <c r="D62" s="41">
        <f t="shared" si="1"/>
        <v>8535166.7410761006</v>
      </c>
      <c r="E62" s="53">
        <v>1522441</v>
      </c>
      <c r="F62" s="42">
        <f t="shared" si="3"/>
        <v>10057607.741076101</v>
      </c>
      <c r="G62" s="54">
        <v>400156</v>
      </c>
      <c r="H62" s="44">
        <f t="shared" si="4"/>
        <v>10457763.741076101</v>
      </c>
      <c r="I62" s="55">
        <v>142292</v>
      </c>
      <c r="J62" s="42">
        <f t="shared" si="5"/>
        <v>10600055.741076101</v>
      </c>
      <c r="K62" s="56">
        <v>1089297</v>
      </c>
      <c r="L62" s="47">
        <f t="shared" si="6"/>
        <v>11689352.741076101</v>
      </c>
      <c r="M62" s="46">
        <v>-96262</v>
      </c>
      <c r="N62" s="47">
        <f t="shared" si="7"/>
        <v>11593090.741076101</v>
      </c>
      <c r="O62" s="52">
        <f t="shared" si="2"/>
        <v>8627171.0260130726</v>
      </c>
      <c r="P62" s="52">
        <f t="shared" si="8"/>
        <v>10149612.026013073</v>
      </c>
      <c r="Q62" s="52">
        <f t="shared" si="9"/>
        <v>10549768.026013073</v>
      </c>
      <c r="R62" s="48">
        <f t="shared" si="10"/>
        <v>10692060.026013073</v>
      </c>
      <c r="T62" s="49"/>
      <c r="U62" s="3"/>
      <c r="V62" s="50"/>
      <c r="W62" s="50"/>
      <c r="X62" s="50"/>
      <c r="Y62" s="50"/>
      <c r="Z62" s="50"/>
      <c r="AA62" s="50"/>
      <c r="AB62" s="50"/>
      <c r="AD62" s="5"/>
      <c r="AE62" s="16"/>
      <c r="AH62" s="5"/>
      <c r="AI62" s="5"/>
      <c r="AJ62" s="5"/>
      <c r="AK62" s="5"/>
      <c r="AL62" s="5"/>
      <c r="AM62" s="5"/>
      <c r="AN62" s="57"/>
    </row>
    <row r="63" spans="1:40" x14ac:dyDescent="0.25">
      <c r="A63" s="38">
        <v>617</v>
      </c>
      <c r="B63" s="39" t="s">
        <v>78</v>
      </c>
      <c r="C63" s="52">
        <v>9682</v>
      </c>
      <c r="D63" s="41">
        <f t="shared" si="1"/>
        <v>12727165.314507747</v>
      </c>
      <c r="E63" s="53">
        <v>1780100</v>
      </c>
      <c r="F63" s="42">
        <f t="shared" si="3"/>
        <v>14507265.314507747</v>
      </c>
      <c r="G63" s="54">
        <v>222620</v>
      </c>
      <c r="H63" s="44">
        <f t="shared" si="4"/>
        <v>14729885.314507747</v>
      </c>
      <c r="I63" s="55">
        <v>41919</v>
      </c>
      <c r="J63" s="42">
        <f t="shared" si="5"/>
        <v>14771804.314507747</v>
      </c>
      <c r="K63" s="56">
        <v>564360</v>
      </c>
      <c r="L63" s="47">
        <f t="shared" si="6"/>
        <v>15336164.314507747</v>
      </c>
      <c r="M63" s="46">
        <v>-115923</v>
      </c>
      <c r="N63" s="47">
        <f t="shared" si="7"/>
        <v>15220241.314507747</v>
      </c>
      <c r="O63" s="52">
        <f t="shared" si="2"/>
        <v>12864356.980418693</v>
      </c>
      <c r="P63" s="52">
        <f t="shared" si="8"/>
        <v>14644456.980418693</v>
      </c>
      <c r="Q63" s="52">
        <f t="shared" si="9"/>
        <v>14867076.980418693</v>
      </c>
      <c r="R63" s="48">
        <f t="shared" si="10"/>
        <v>14908995.980418693</v>
      </c>
      <c r="T63" s="49"/>
      <c r="U63" s="3"/>
      <c r="V63" s="50"/>
      <c r="W63" s="50"/>
      <c r="X63" s="50"/>
      <c r="Y63" s="50"/>
      <c r="Z63" s="50"/>
      <c r="AA63" s="50"/>
      <c r="AB63" s="50"/>
      <c r="AD63" s="5"/>
      <c r="AE63" s="16"/>
      <c r="AH63" s="5"/>
      <c r="AI63" s="5"/>
      <c r="AJ63" s="5"/>
      <c r="AK63" s="5"/>
      <c r="AL63" s="5"/>
      <c r="AM63" s="5"/>
      <c r="AN63" s="57"/>
    </row>
    <row r="64" spans="1:40" x14ac:dyDescent="0.25">
      <c r="A64" s="38">
        <v>642</v>
      </c>
      <c r="B64" s="39" t="s">
        <v>79</v>
      </c>
      <c r="C64" s="52">
        <v>7046</v>
      </c>
      <c r="D64" s="41">
        <f t="shared" si="1"/>
        <v>9262095.3115081172</v>
      </c>
      <c r="E64" s="53">
        <v>2217886</v>
      </c>
      <c r="F64" s="42">
        <f t="shared" si="3"/>
        <v>11479981.311508117</v>
      </c>
      <c r="G64" s="54">
        <v>310886</v>
      </c>
      <c r="H64" s="44">
        <f t="shared" si="4"/>
        <v>11790867.311508117</v>
      </c>
      <c r="I64" s="55">
        <v>168416</v>
      </c>
      <c r="J64" s="42">
        <f t="shared" si="5"/>
        <v>11959283.311508117</v>
      </c>
      <c r="K64" s="56">
        <v>1839951</v>
      </c>
      <c r="L64" s="47">
        <f t="shared" si="6"/>
        <v>13799234.311508117</v>
      </c>
      <c r="M64" s="46">
        <v>-42759</v>
      </c>
      <c r="N64" s="47">
        <f t="shared" si="7"/>
        <v>13756475.311508117</v>
      </c>
      <c r="O64" s="52">
        <f t="shared" si="2"/>
        <v>9361935.4765575398</v>
      </c>
      <c r="P64" s="52">
        <f t="shared" si="8"/>
        <v>11579821.47655754</v>
      </c>
      <c r="Q64" s="52">
        <f t="shared" si="9"/>
        <v>11890707.47655754</v>
      </c>
      <c r="R64" s="48">
        <f t="shared" si="10"/>
        <v>12059123.47655754</v>
      </c>
      <c r="T64" s="49"/>
      <c r="U64" s="3"/>
      <c r="V64" s="50"/>
      <c r="W64" s="50"/>
      <c r="X64" s="50"/>
      <c r="Y64" s="50"/>
      <c r="Z64" s="50"/>
      <c r="AA64" s="50"/>
      <c r="AB64" s="50"/>
      <c r="AD64" s="5"/>
      <c r="AE64" s="16"/>
      <c r="AH64" s="5"/>
      <c r="AI64" s="5"/>
      <c r="AJ64" s="5"/>
      <c r="AK64" s="5"/>
      <c r="AL64" s="5"/>
      <c r="AM64" s="5"/>
      <c r="AN64" s="57"/>
    </row>
    <row r="65" spans="1:40" x14ac:dyDescent="0.25">
      <c r="A65" s="38">
        <v>643</v>
      </c>
      <c r="B65" s="39" t="s">
        <v>80</v>
      </c>
      <c r="C65" s="52">
        <v>10365</v>
      </c>
      <c r="D65" s="41">
        <f t="shared" si="1"/>
        <v>13624981.252310762</v>
      </c>
      <c r="E65" s="53">
        <v>2686973</v>
      </c>
      <c r="F65" s="42">
        <f t="shared" si="3"/>
        <v>16311954.252310762</v>
      </c>
      <c r="G65" s="54">
        <v>427278</v>
      </c>
      <c r="H65" s="44">
        <f t="shared" si="4"/>
        <v>16739232.252310762</v>
      </c>
      <c r="I65" s="55">
        <v>524011</v>
      </c>
      <c r="J65" s="42">
        <f t="shared" si="5"/>
        <v>17263243.25231076</v>
      </c>
      <c r="K65" s="56">
        <v>2324561</v>
      </c>
      <c r="L65" s="47">
        <f t="shared" si="6"/>
        <v>19587804.25231076</v>
      </c>
      <c r="M65" s="46">
        <v>651291</v>
      </c>
      <c r="N65" s="47">
        <f t="shared" si="7"/>
        <v>20239095.25231076</v>
      </c>
      <c r="O65" s="52">
        <f t="shared" si="2"/>
        <v>13771850.867800016</v>
      </c>
      <c r="P65" s="52">
        <f t="shared" si="8"/>
        <v>16458823.867800016</v>
      </c>
      <c r="Q65" s="52">
        <f t="shared" si="9"/>
        <v>16886101.867800016</v>
      </c>
      <c r="R65" s="48">
        <f t="shared" si="10"/>
        <v>17410112.867800016</v>
      </c>
      <c r="T65" s="49"/>
      <c r="U65" s="3"/>
      <c r="V65" s="50"/>
      <c r="W65" s="50"/>
      <c r="X65" s="50"/>
      <c r="Y65" s="50"/>
      <c r="Z65" s="50"/>
      <c r="AA65" s="50"/>
      <c r="AB65" s="50"/>
      <c r="AD65" s="5"/>
      <c r="AE65" s="16"/>
      <c r="AH65" s="5"/>
      <c r="AI65" s="5"/>
      <c r="AJ65" s="5"/>
      <c r="AK65" s="5"/>
      <c r="AL65" s="5"/>
      <c r="AM65" s="5"/>
      <c r="AN65" s="57"/>
    </row>
    <row r="66" spans="1:40" x14ac:dyDescent="0.25">
      <c r="A66" s="38">
        <v>662</v>
      </c>
      <c r="B66" s="39" t="s">
        <v>81</v>
      </c>
      <c r="C66" s="52">
        <v>29333</v>
      </c>
      <c r="D66" s="41">
        <f t="shared" si="1"/>
        <v>38558762.669949986</v>
      </c>
      <c r="E66" s="53">
        <v>4161359</v>
      </c>
      <c r="F66" s="42">
        <f t="shared" si="3"/>
        <v>42720121.669949986</v>
      </c>
      <c r="G66" s="54">
        <v>681848</v>
      </c>
      <c r="H66" s="44">
        <f t="shared" si="4"/>
        <v>43401969.669949986</v>
      </c>
      <c r="I66" s="55">
        <v>700092</v>
      </c>
      <c r="J66" s="42">
        <f t="shared" si="5"/>
        <v>44102061.669949986</v>
      </c>
      <c r="K66" s="56">
        <v>1814266</v>
      </c>
      <c r="L66" s="47">
        <f t="shared" si="6"/>
        <v>45916327.669949986</v>
      </c>
      <c r="M66" s="46">
        <v>-564989</v>
      </c>
      <c r="N66" s="47">
        <f t="shared" si="7"/>
        <v>45351338.669949986</v>
      </c>
      <c r="O66" s="52">
        <f t="shared" si="2"/>
        <v>38974404.390272826</v>
      </c>
      <c r="P66" s="52">
        <f t="shared" si="8"/>
        <v>43135763.390272826</v>
      </c>
      <c r="Q66" s="52">
        <f t="shared" si="9"/>
        <v>43817611.390272826</v>
      </c>
      <c r="R66" s="48">
        <f t="shared" si="10"/>
        <v>44517703.390272826</v>
      </c>
      <c r="T66" s="49"/>
      <c r="U66" s="3"/>
      <c r="V66" s="50"/>
      <c r="W66" s="50"/>
      <c r="X66" s="50"/>
      <c r="Y66" s="50"/>
      <c r="Z66" s="50"/>
      <c r="AA66" s="50"/>
      <c r="AB66" s="50"/>
      <c r="AD66" s="5"/>
      <c r="AE66" s="16"/>
      <c r="AH66" s="5"/>
      <c r="AI66" s="5"/>
      <c r="AJ66" s="5"/>
      <c r="AK66" s="5"/>
      <c r="AL66" s="5"/>
      <c r="AM66" s="5"/>
      <c r="AN66" s="57"/>
    </row>
    <row r="67" spans="1:40" x14ac:dyDescent="0.25">
      <c r="A67" s="38">
        <v>665</v>
      </c>
      <c r="B67" s="39" t="s">
        <v>82</v>
      </c>
      <c r="C67" s="52">
        <v>12930</v>
      </c>
      <c r="D67" s="41">
        <f t="shared" si="1"/>
        <v>16996720.462361615</v>
      </c>
      <c r="E67" s="53">
        <v>3257631</v>
      </c>
      <c r="F67" s="42">
        <f t="shared" si="3"/>
        <v>20254351.462361615</v>
      </c>
      <c r="G67" s="54">
        <v>604464</v>
      </c>
      <c r="H67" s="44">
        <f t="shared" si="4"/>
        <v>20858815.462361615</v>
      </c>
      <c r="I67" s="55">
        <v>307822</v>
      </c>
      <c r="J67" s="42">
        <f t="shared" si="5"/>
        <v>21166637.462361615</v>
      </c>
      <c r="K67" s="56">
        <v>2155147</v>
      </c>
      <c r="L67" s="47">
        <f t="shared" si="6"/>
        <v>23321784.462361615</v>
      </c>
      <c r="M67" s="46">
        <v>-118749</v>
      </c>
      <c r="N67" s="47">
        <f t="shared" si="7"/>
        <v>23203035.462361615</v>
      </c>
      <c r="O67" s="52">
        <f t="shared" si="2"/>
        <v>17179935.525388733</v>
      </c>
      <c r="P67" s="52">
        <f t="shared" si="8"/>
        <v>20437566.525388733</v>
      </c>
      <c r="Q67" s="52">
        <f t="shared" si="9"/>
        <v>21042030.525388733</v>
      </c>
      <c r="R67" s="48">
        <f t="shared" si="10"/>
        <v>21349852.525388733</v>
      </c>
      <c r="T67" s="49"/>
      <c r="U67" s="3"/>
      <c r="V67" s="50"/>
      <c r="W67" s="50"/>
      <c r="X67" s="50"/>
      <c r="Y67" s="50"/>
      <c r="Z67" s="50"/>
      <c r="AA67" s="50"/>
      <c r="AB67" s="50"/>
      <c r="AD67" s="5"/>
      <c r="AE67" s="16"/>
      <c r="AH67" s="5"/>
      <c r="AI67" s="5"/>
      <c r="AJ67" s="5"/>
      <c r="AK67" s="5"/>
      <c r="AL67" s="5"/>
      <c r="AM67" s="5"/>
      <c r="AN67" s="57"/>
    </row>
    <row r="68" spans="1:40" x14ac:dyDescent="0.25">
      <c r="A68" s="38">
        <v>680</v>
      </c>
      <c r="B68" s="39" t="s">
        <v>83</v>
      </c>
      <c r="C68" s="52">
        <v>123500</v>
      </c>
      <c r="D68" s="41">
        <f t="shared" si="1"/>
        <v>162342999.00244853</v>
      </c>
      <c r="E68" s="53">
        <v>15409216</v>
      </c>
      <c r="F68" s="42">
        <f t="shared" si="3"/>
        <v>177752215.00244853</v>
      </c>
      <c r="G68" s="54">
        <v>4077955</v>
      </c>
      <c r="H68" s="44">
        <f t="shared" si="4"/>
        <v>181830170.00244853</v>
      </c>
      <c r="I68" s="55">
        <v>4866002</v>
      </c>
      <c r="J68" s="42">
        <f t="shared" si="5"/>
        <v>186696172.00244853</v>
      </c>
      <c r="K68" s="56">
        <v>14591717</v>
      </c>
      <c r="L68" s="47">
        <f t="shared" si="6"/>
        <v>201287889.00244853</v>
      </c>
      <c r="M68" s="46">
        <v>248121</v>
      </c>
      <c r="N68" s="47">
        <f t="shared" si="7"/>
        <v>201536010.00244853</v>
      </c>
      <c r="O68" s="52">
        <f t="shared" si="2"/>
        <v>164092964.99501225</v>
      </c>
      <c r="P68" s="52">
        <f t="shared" si="8"/>
        <v>179502180.99501225</v>
      </c>
      <c r="Q68" s="52">
        <f t="shared" si="9"/>
        <v>183580135.99501225</v>
      </c>
      <c r="R68" s="48">
        <f t="shared" si="10"/>
        <v>188446137.99501225</v>
      </c>
      <c r="T68" s="49"/>
      <c r="U68" s="3"/>
      <c r="V68" s="50"/>
      <c r="W68" s="50"/>
      <c r="X68" s="50"/>
      <c r="Y68" s="50"/>
      <c r="Z68" s="50"/>
      <c r="AA68" s="50"/>
      <c r="AB68" s="50"/>
      <c r="AD68" s="5"/>
      <c r="AE68" s="16"/>
      <c r="AH68" s="5"/>
      <c r="AI68" s="5"/>
      <c r="AJ68" s="5"/>
      <c r="AK68" s="5"/>
      <c r="AL68" s="5"/>
      <c r="AM68" s="5"/>
      <c r="AN68" s="57"/>
    </row>
    <row r="69" spans="1:40" x14ac:dyDescent="0.25">
      <c r="A69" s="38">
        <v>682</v>
      </c>
      <c r="B69" s="39" t="s">
        <v>84</v>
      </c>
      <c r="C69" s="52">
        <v>29413</v>
      </c>
      <c r="D69" s="41">
        <f t="shared" si="1"/>
        <v>38663924.126793675</v>
      </c>
      <c r="E69" s="53">
        <v>5838910</v>
      </c>
      <c r="F69" s="42">
        <f t="shared" si="3"/>
        <v>44502834.126793675</v>
      </c>
      <c r="G69" s="54">
        <v>1279161</v>
      </c>
      <c r="H69" s="44">
        <f t="shared" si="4"/>
        <v>45781995.126793675</v>
      </c>
      <c r="I69" s="55">
        <v>248756</v>
      </c>
      <c r="J69" s="42">
        <f t="shared" si="5"/>
        <v>46030751.126793675</v>
      </c>
      <c r="K69" s="56">
        <v>3754502</v>
      </c>
      <c r="L69" s="47">
        <f t="shared" si="6"/>
        <v>49785253.126793675</v>
      </c>
      <c r="M69" s="46">
        <v>-834672</v>
      </c>
      <c r="N69" s="47">
        <f t="shared" si="7"/>
        <v>48950581.126793675</v>
      </c>
      <c r="O69" s="52">
        <f t="shared" si="2"/>
        <v>39080699.428326279</v>
      </c>
      <c r="P69" s="52">
        <f t="shared" si="8"/>
        <v>44919609.428326279</v>
      </c>
      <c r="Q69" s="52">
        <f t="shared" si="9"/>
        <v>46198770.428326279</v>
      </c>
      <c r="R69" s="48">
        <f t="shared" si="10"/>
        <v>46447526.428326279</v>
      </c>
      <c r="T69" s="49"/>
      <c r="U69" s="3"/>
      <c r="V69" s="50"/>
      <c r="W69" s="50"/>
      <c r="X69" s="50"/>
      <c r="Y69" s="50"/>
      <c r="Z69" s="50"/>
      <c r="AA69" s="50"/>
      <c r="AB69" s="50"/>
      <c r="AD69" s="5"/>
      <c r="AE69" s="16"/>
      <c r="AH69" s="5"/>
      <c r="AI69" s="5"/>
      <c r="AJ69" s="5"/>
      <c r="AK69" s="5"/>
      <c r="AL69" s="5"/>
      <c r="AM69" s="5"/>
      <c r="AN69" s="57"/>
    </row>
    <row r="70" spans="1:40" x14ac:dyDescent="0.25">
      <c r="A70" s="38">
        <v>683</v>
      </c>
      <c r="B70" s="39" t="s">
        <v>85</v>
      </c>
      <c r="C70" s="52">
        <v>32911</v>
      </c>
      <c r="D70" s="41">
        <f t="shared" ref="D70:D133" si="11">(12060000000/9174464)*C70</f>
        <v>43262108.827284075</v>
      </c>
      <c r="E70" s="53">
        <v>6265405</v>
      </c>
      <c r="F70" s="42">
        <f t="shared" si="3"/>
        <v>49527513.827284075</v>
      </c>
      <c r="G70" s="54">
        <v>1294657</v>
      </c>
      <c r="H70" s="44">
        <f t="shared" si="4"/>
        <v>50822170.827284075</v>
      </c>
      <c r="I70" s="55">
        <v>1562479</v>
      </c>
      <c r="J70" s="42">
        <f t="shared" si="5"/>
        <v>52384649.827284075</v>
      </c>
      <c r="K70" s="56">
        <v>2363695</v>
      </c>
      <c r="L70" s="47">
        <f t="shared" si="6"/>
        <v>54748344.827284075</v>
      </c>
      <c r="M70" s="46">
        <v>-174717</v>
      </c>
      <c r="N70" s="47">
        <f t="shared" si="7"/>
        <v>54573627.827284075</v>
      </c>
      <c r="O70" s="52">
        <f t="shared" ref="O70:O133" si="12">(12190000000/9174464)*C70</f>
        <v>43728449.96721334</v>
      </c>
      <c r="P70" s="52">
        <f t="shared" si="8"/>
        <v>49993854.96721334</v>
      </c>
      <c r="Q70" s="52">
        <f t="shared" si="9"/>
        <v>51288511.96721334</v>
      </c>
      <c r="R70" s="48">
        <f t="shared" si="10"/>
        <v>52850990.96721334</v>
      </c>
      <c r="T70" s="49"/>
      <c r="U70" s="3"/>
      <c r="V70" s="50"/>
      <c r="W70" s="50"/>
      <c r="X70" s="50"/>
      <c r="Y70" s="50"/>
      <c r="Z70" s="50"/>
      <c r="AA70" s="50"/>
      <c r="AB70" s="50"/>
      <c r="AD70" s="5"/>
      <c r="AE70" s="16"/>
      <c r="AH70" s="5"/>
      <c r="AI70" s="5"/>
      <c r="AJ70" s="5"/>
      <c r="AK70" s="5"/>
      <c r="AL70" s="5"/>
      <c r="AM70" s="5"/>
      <c r="AN70" s="57"/>
    </row>
    <row r="71" spans="1:40" x14ac:dyDescent="0.25">
      <c r="A71" s="38">
        <v>684</v>
      </c>
      <c r="B71" s="39" t="s">
        <v>86</v>
      </c>
      <c r="C71" s="52">
        <v>10962</v>
      </c>
      <c r="D71" s="41">
        <f t="shared" si="11"/>
        <v>14409748.624006808</v>
      </c>
      <c r="E71" s="53">
        <v>1187616</v>
      </c>
      <c r="F71" s="42">
        <f t="shared" ref="F71:F134" si="13">D71+E71</f>
        <v>15597364.624006808</v>
      </c>
      <c r="G71" s="54">
        <v>393252</v>
      </c>
      <c r="H71" s="44">
        <f t="shared" ref="H71:H134" si="14">F71+G71</f>
        <v>15990616.624006808</v>
      </c>
      <c r="I71" s="55">
        <v>680623</v>
      </c>
      <c r="J71" s="42">
        <f t="shared" ref="J71:J134" si="15">H71+I71</f>
        <v>16671239.624006808</v>
      </c>
      <c r="K71" s="56">
        <v>843186</v>
      </c>
      <c r="L71" s="47">
        <f t="shared" ref="L71:L134" si="16">J71+K71</f>
        <v>17514425.624006808</v>
      </c>
      <c r="M71" s="46">
        <v>-217427</v>
      </c>
      <c r="N71" s="47">
        <f t="shared" ref="N71:N134" si="17">L71+M71</f>
        <v>17296998.624006808</v>
      </c>
      <c r="O71" s="52">
        <f t="shared" si="12"/>
        <v>14565077.589273879</v>
      </c>
      <c r="P71" s="52">
        <f t="shared" ref="P71:P134" si="18">O71+E71</f>
        <v>15752693.589273879</v>
      </c>
      <c r="Q71" s="52">
        <f t="shared" ref="Q71:Q134" si="19">P71+G71</f>
        <v>16145945.589273879</v>
      </c>
      <c r="R71" s="48">
        <f t="shared" ref="R71:R134" si="20">Q71+I71</f>
        <v>16826568.589273877</v>
      </c>
      <c r="T71" s="49"/>
      <c r="U71" s="3"/>
      <c r="V71" s="50"/>
      <c r="W71" s="50"/>
      <c r="X71" s="50"/>
      <c r="Y71" s="50"/>
      <c r="Z71" s="50"/>
      <c r="AA71" s="50"/>
      <c r="AB71" s="50"/>
      <c r="AD71" s="5"/>
      <c r="AE71" s="16"/>
      <c r="AH71" s="5"/>
      <c r="AI71" s="5"/>
      <c r="AJ71" s="5"/>
      <c r="AK71" s="5"/>
      <c r="AL71" s="5"/>
      <c r="AM71" s="5"/>
      <c r="AN71" s="57"/>
    </row>
    <row r="72" spans="1:40" x14ac:dyDescent="0.25">
      <c r="A72" s="38">
        <v>685</v>
      </c>
      <c r="B72" s="39" t="s">
        <v>87</v>
      </c>
      <c r="C72" s="52">
        <v>26378</v>
      </c>
      <c r="D72" s="41">
        <f t="shared" si="11"/>
        <v>34674361.357786134</v>
      </c>
      <c r="E72" s="53">
        <v>6275978</v>
      </c>
      <c r="F72" s="42">
        <f t="shared" si="13"/>
        <v>40950339.357786134</v>
      </c>
      <c r="G72" s="54">
        <v>1369034</v>
      </c>
      <c r="H72" s="44">
        <f t="shared" si="14"/>
        <v>42319373.357786134</v>
      </c>
      <c r="I72" s="55">
        <v>1118609</v>
      </c>
      <c r="J72" s="42">
        <f t="shared" si="15"/>
        <v>43437982.357786134</v>
      </c>
      <c r="K72" s="56">
        <v>3378969</v>
      </c>
      <c r="L72" s="47">
        <f t="shared" si="16"/>
        <v>46816951.357786134</v>
      </c>
      <c r="M72" s="46">
        <v>-572043</v>
      </c>
      <c r="N72" s="47">
        <f t="shared" si="17"/>
        <v>46244908.357786134</v>
      </c>
      <c r="O72" s="52">
        <f t="shared" si="12"/>
        <v>35048131.422173545</v>
      </c>
      <c r="P72" s="52">
        <f t="shared" si="18"/>
        <v>41324109.422173545</v>
      </c>
      <c r="Q72" s="52">
        <f t="shared" si="19"/>
        <v>42693143.422173545</v>
      </c>
      <c r="R72" s="48">
        <f t="shared" si="20"/>
        <v>43811752.422173545</v>
      </c>
      <c r="T72" s="49"/>
      <c r="U72" s="3"/>
      <c r="V72" s="50"/>
      <c r="W72" s="50"/>
      <c r="X72" s="50"/>
      <c r="Y72" s="50"/>
      <c r="Z72" s="50"/>
      <c r="AA72" s="50"/>
      <c r="AB72" s="50"/>
      <c r="AD72" s="5"/>
      <c r="AE72" s="16"/>
      <c r="AH72" s="5"/>
      <c r="AI72" s="5"/>
      <c r="AJ72" s="5"/>
      <c r="AK72" s="5"/>
      <c r="AL72" s="5"/>
      <c r="AM72" s="5"/>
      <c r="AN72" s="57"/>
    </row>
    <row r="73" spans="1:40" x14ac:dyDescent="0.25">
      <c r="A73" s="38">
        <v>686</v>
      </c>
      <c r="B73" s="39" t="s">
        <v>88</v>
      </c>
      <c r="C73" s="52">
        <v>16470</v>
      </c>
      <c r="D73" s="41">
        <f t="shared" si="11"/>
        <v>21650114.927694958</v>
      </c>
      <c r="E73" s="53">
        <v>3292557</v>
      </c>
      <c r="F73" s="42">
        <f t="shared" si="13"/>
        <v>24942671.927694958</v>
      </c>
      <c r="G73" s="54">
        <v>1172031</v>
      </c>
      <c r="H73" s="44">
        <f t="shared" si="14"/>
        <v>26114702.927694958</v>
      </c>
      <c r="I73" s="55">
        <v>548219</v>
      </c>
      <c r="J73" s="42">
        <f t="shared" si="15"/>
        <v>26662921.927694958</v>
      </c>
      <c r="K73" s="56">
        <v>2865178</v>
      </c>
      <c r="L73" s="47">
        <f t="shared" si="16"/>
        <v>29528099.927694958</v>
      </c>
      <c r="M73" s="46">
        <v>-364085</v>
      </c>
      <c r="N73" s="47">
        <f t="shared" si="17"/>
        <v>29164014.927694958</v>
      </c>
      <c r="O73" s="52">
        <f t="shared" si="12"/>
        <v>21883490.959253859</v>
      </c>
      <c r="P73" s="52">
        <f t="shared" si="18"/>
        <v>25176047.959253859</v>
      </c>
      <c r="Q73" s="52">
        <f t="shared" si="19"/>
        <v>26348078.959253859</v>
      </c>
      <c r="R73" s="48">
        <f t="shared" si="20"/>
        <v>26896297.959253859</v>
      </c>
      <c r="T73" s="49"/>
      <c r="U73" s="3"/>
      <c r="V73" s="50"/>
      <c r="W73" s="50"/>
      <c r="X73" s="50"/>
      <c r="Y73" s="50"/>
      <c r="Z73" s="50"/>
      <c r="AA73" s="50"/>
      <c r="AB73" s="50"/>
      <c r="AD73" s="5"/>
      <c r="AE73" s="16"/>
      <c r="AH73" s="5"/>
      <c r="AI73" s="5"/>
      <c r="AJ73" s="5"/>
      <c r="AK73" s="5"/>
      <c r="AL73" s="5"/>
      <c r="AM73" s="5"/>
      <c r="AN73" s="57"/>
    </row>
    <row r="74" spans="1:40" x14ac:dyDescent="0.25">
      <c r="A74" s="38">
        <v>687</v>
      </c>
      <c r="B74" s="39" t="s">
        <v>89</v>
      </c>
      <c r="C74" s="52">
        <v>17911</v>
      </c>
      <c r="D74" s="41">
        <f t="shared" si="11"/>
        <v>23544335.669091947</v>
      </c>
      <c r="E74" s="53">
        <v>3056859</v>
      </c>
      <c r="F74" s="42">
        <f t="shared" si="13"/>
        <v>26601194.669091947</v>
      </c>
      <c r="G74" s="54">
        <v>742321</v>
      </c>
      <c r="H74" s="44">
        <f t="shared" si="14"/>
        <v>27343515.669091947</v>
      </c>
      <c r="I74" s="55">
        <v>202763</v>
      </c>
      <c r="J74" s="42">
        <f t="shared" si="15"/>
        <v>27546278.669091947</v>
      </c>
      <c r="K74" s="56">
        <v>1691939</v>
      </c>
      <c r="L74" s="47">
        <f t="shared" si="16"/>
        <v>29238217.669091947</v>
      </c>
      <c r="M74" s="46">
        <v>-851091</v>
      </c>
      <c r="N74" s="47">
        <f t="shared" si="17"/>
        <v>28387126.669091947</v>
      </c>
      <c r="O74" s="52">
        <f t="shared" si="12"/>
        <v>23798130.332191613</v>
      </c>
      <c r="P74" s="52">
        <f t="shared" si="18"/>
        <v>26854989.332191613</v>
      </c>
      <c r="Q74" s="52">
        <f t="shared" si="19"/>
        <v>27597310.332191613</v>
      </c>
      <c r="R74" s="48">
        <f t="shared" si="20"/>
        <v>27800073.332191613</v>
      </c>
      <c r="T74" s="49"/>
      <c r="U74" s="3"/>
      <c r="V74" s="50"/>
      <c r="W74" s="50"/>
      <c r="X74" s="50"/>
      <c r="Y74" s="50"/>
      <c r="Z74" s="50"/>
      <c r="AA74" s="50"/>
      <c r="AB74" s="50"/>
      <c r="AD74" s="5"/>
      <c r="AE74" s="16"/>
      <c r="AH74" s="5"/>
      <c r="AI74" s="5"/>
      <c r="AJ74" s="5"/>
      <c r="AK74" s="5"/>
      <c r="AL74" s="5"/>
      <c r="AM74" s="5"/>
      <c r="AN74" s="57"/>
    </row>
    <row r="75" spans="1:40" x14ac:dyDescent="0.25">
      <c r="A75" s="38">
        <v>760</v>
      </c>
      <c r="B75" s="39" t="s">
        <v>90</v>
      </c>
      <c r="C75" s="52">
        <v>9477</v>
      </c>
      <c r="D75" s="41">
        <f t="shared" si="11"/>
        <v>12457689.081345787</v>
      </c>
      <c r="E75" s="53">
        <v>1965181</v>
      </c>
      <c r="F75" s="42">
        <f t="shared" si="13"/>
        <v>14422870.081345787</v>
      </c>
      <c r="G75" s="54">
        <v>478405</v>
      </c>
      <c r="H75" s="44">
        <f t="shared" si="14"/>
        <v>14901275.081345787</v>
      </c>
      <c r="I75" s="55">
        <v>406497</v>
      </c>
      <c r="J75" s="42">
        <f t="shared" si="15"/>
        <v>15307772.081345787</v>
      </c>
      <c r="K75" s="56">
        <v>1671890</v>
      </c>
      <c r="L75" s="47">
        <f t="shared" si="16"/>
        <v>16979662.081345789</v>
      </c>
      <c r="M75" s="46">
        <v>-143359</v>
      </c>
      <c r="N75" s="47">
        <f t="shared" si="17"/>
        <v>16836303.081345789</v>
      </c>
      <c r="O75" s="52">
        <f t="shared" si="12"/>
        <v>12591975.945406729</v>
      </c>
      <c r="P75" s="52">
        <f t="shared" si="18"/>
        <v>14557156.945406729</v>
      </c>
      <c r="Q75" s="52">
        <f t="shared" si="19"/>
        <v>15035561.945406729</v>
      </c>
      <c r="R75" s="48">
        <f t="shared" si="20"/>
        <v>15442058.945406729</v>
      </c>
      <c r="T75" s="49"/>
      <c r="U75" s="3"/>
      <c r="V75" s="50"/>
      <c r="W75" s="50"/>
      <c r="X75" s="50"/>
      <c r="Y75" s="50"/>
      <c r="Z75" s="50"/>
      <c r="AA75" s="50"/>
      <c r="AB75" s="50"/>
      <c r="AD75" s="5"/>
      <c r="AE75" s="16"/>
      <c r="AH75" s="5"/>
      <c r="AI75" s="5"/>
      <c r="AJ75" s="5"/>
      <c r="AK75" s="5"/>
      <c r="AL75" s="5"/>
      <c r="AM75" s="5"/>
      <c r="AN75" s="57"/>
    </row>
    <row r="76" spans="1:40" x14ac:dyDescent="0.25">
      <c r="A76" s="38">
        <v>761</v>
      </c>
      <c r="B76" s="39" t="s">
        <v>91</v>
      </c>
      <c r="C76" s="52">
        <v>8049</v>
      </c>
      <c r="D76" s="41">
        <f t="shared" si="11"/>
        <v>10580557.076685896</v>
      </c>
      <c r="E76" s="53">
        <v>1802519</v>
      </c>
      <c r="F76" s="42">
        <f t="shared" si="13"/>
        <v>12383076.076685896</v>
      </c>
      <c r="G76" s="54">
        <v>239931</v>
      </c>
      <c r="H76" s="44">
        <f t="shared" si="14"/>
        <v>12623007.076685896</v>
      </c>
      <c r="I76" s="55">
        <v>161169</v>
      </c>
      <c r="J76" s="42">
        <f t="shared" si="15"/>
        <v>12784176.076685896</v>
      </c>
      <c r="K76" s="56">
        <v>994455</v>
      </c>
      <c r="L76" s="47">
        <f t="shared" si="16"/>
        <v>13778631.076685896</v>
      </c>
      <c r="M76" s="46">
        <v>-128314</v>
      </c>
      <c r="N76" s="47">
        <f t="shared" si="17"/>
        <v>13650317.076685896</v>
      </c>
      <c r="O76" s="52">
        <f t="shared" si="12"/>
        <v>10694609.516152659</v>
      </c>
      <c r="P76" s="52">
        <f t="shared" si="18"/>
        <v>12497128.516152659</v>
      </c>
      <c r="Q76" s="52">
        <f t="shared" si="19"/>
        <v>12737059.516152659</v>
      </c>
      <c r="R76" s="48">
        <f t="shared" si="20"/>
        <v>12898228.516152659</v>
      </c>
      <c r="T76" s="49"/>
      <c r="U76" s="3"/>
      <c r="V76" s="50"/>
      <c r="W76" s="50"/>
      <c r="X76" s="50"/>
      <c r="Y76" s="50"/>
      <c r="Z76" s="50"/>
      <c r="AA76" s="50"/>
      <c r="AB76" s="50"/>
      <c r="AD76" s="5"/>
      <c r="AE76" s="16"/>
      <c r="AH76" s="5"/>
      <c r="AI76" s="5"/>
      <c r="AJ76" s="5"/>
      <c r="AK76" s="5"/>
      <c r="AL76" s="5"/>
      <c r="AM76" s="5"/>
      <c r="AN76" s="57"/>
    </row>
    <row r="77" spans="1:40" x14ac:dyDescent="0.25">
      <c r="A77" s="38">
        <v>763</v>
      </c>
      <c r="B77" s="39" t="s">
        <v>92</v>
      </c>
      <c r="C77" s="52">
        <v>12580</v>
      </c>
      <c r="D77" s="41">
        <f t="shared" si="11"/>
        <v>16536639.088670466</v>
      </c>
      <c r="E77" s="53">
        <v>2843822</v>
      </c>
      <c r="F77" s="42">
        <f t="shared" si="13"/>
        <v>19380461.088670466</v>
      </c>
      <c r="G77" s="54">
        <v>588980</v>
      </c>
      <c r="H77" s="44">
        <f t="shared" si="14"/>
        <v>19969441.088670466</v>
      </c>
      <c r="I77" s="55">
        <v>613367</v>
      </c>
      <c r="J77" s="42">
        <f t="shared" si="15"/>
        <v>20582808.088670466</v>
      </c>
      <c r="K77" s="56">
        <v>2059585</v>
      </c>
      <c r="L77" s="47">
        <f t="shared" si="16"/>
        <v>22642393.088670466</v>
      </c>
      <c r="M77" s="46">
        <v>-138379</v>
      </c>
      <c r="N77" s="47">
        <f t="shared" si="17"/>
        <v>22504014.088670466</v>
      </c>
      <c r="O77" s="52">
        <f t="shared" si="12"/>
        <v>16714894.733904891</v>
      </c>
      <c r="P77" s="52">
        <f t="shared" si="18"/>
        <v>19558716.733904891</v>
      </c>
      <c r="Q77" s="52">
        <f t="shared" si="19"/>
        <v>20147696.733904891</v>
      </c>
      <c r="R77" s="48">
        <f t="shared" si="20"/>
        <v>20761063.733904891</v>
      </c>
      <c r="T77" s="49"/>
      <c r="U77" s="3"/>
      <c r="V77" s="50"/>
      <c r="W77" s="50"/>
      <c r="X77" s="50"/>
      <c r="Y77" s="50"/>
      <c r="Z77" s="50"/>
      <c r="AA77" s="50"/>
      <c r="AB77" s="50"/>
      <c r="AD77" s="5"/>
      <c r="AE77" s="16"/>
      <c r="AH77" s="5"/>
      <c r="AI77" s="5"/>
      <c r="AJ77" s="5"/>
      <c r="AK77" s="5"/>
      <c r="AL77" s="5"/>
      <c r="AM77" s="5"/>
      <c r="AN77" s="57"/>
    </row>
    <row r="78" spans="1:40" x14ac:dyDescent="0.25">
      <c r="A78" s="38">
        <v>764</v>
      </c>
      <c r="B78" s="39" t="s">
        <v>93</v>
      </c>
      <c r="C78" s="52">
        <v>18768</v>
      </c>
      <c r="D78" s="41">
        <f t="shared" si="11"/>
        <v>24670877.775529992</v>
      </c>
      <c r="E78" s="53">
        <v>4932990</v>
      </c>
      <c r="F78" s="42">
        <f t="shared" si="13"/>
        <v>29603867.775529992</v>
      </c>
      <c r="G78" s="54">
        <v>539471</v>
      </c>
      <c r="H78" s="44">
        <f t="shared" si="14"/>
        <v>30143338.775529992</v>
      </c>
      <c r="I78" s="55">
        <v>776605</v>
      </c>
      <c r="J78" s="42">
        <f t="shared" si="15"/>
        <v>30919943.775529992</v>
      </c>
      <c r="K78" s="56">
        <v>1127447</v>
      </c>
      <c r="L78" s="47">
        <f t="shared" si="16"/>
        <v>32047390.775529992</v>
      </c>
      <c r="M78" s="46">
        <v>-231495</v>
      </c>
      <c r="N78" s="47">
        <f t="shared" si="17"/>
        <v>31815895.775529992</v>
      </c>
      <c r="O78" s="52">
        <f t="shared" si="12"/>
        <v>24936815.927339189</v>
      </c>
      <c r="P78" s="52">
        <f t="shared" si="18"/>
        <v>29869805.927339189</v>
      </c>
      <c r="Q78" s="52">
        <f t="shared" si="19"/>
        <v>30409276.927339189</v>
      </c>
      <c r="R78" s="48">
        <f t="shared" si="20"/>
        <v>31185881.927339189</v>
      </c>
      <c r="T78" s="49"/>
      <c r="U78" s="3"/>
      <c r="V78" s="50"/>
      <c r="W78" s="50"/>
      <c r="X78" s="50"/>
      <c r="Y78" s="50"/>
      <c r="Z78" s="50"/>
      <c r="AA78" s="50"/>
      <c r="AB78" s="50"/>
      <c r="AD78" s="5"/>
      <c r="AE78" s="16"/>
      <c r="AH78" s="5"/>
      <c r="AI78" s="5"/>
      <c r="AJ78" s="5"/>
      <c r="AK78" s="5"/>
      <c r="AL78" s="5"/>
      <c r="AM78" s="5"/>
      <c r="AN78" s="57"/>
    </row>
    <row r="79" spans="1:40" x14ac:dyDescent="0.25">
      <c r="A79" s="38">
        <v>765</v>
      </c>
      <c r="B79" s="39" t="s">
        <v>94</v>
      </c>
      <c r="C79" s="52">
        <v>15364</v>
      </c>
      <c r="D79" s="41">
        <f t="shared" si="11"/>
        <v>20196257.786830924</v>
      </c>
      <c r="E79" s="53">
        <v>4515434</v>
      </c>
      <c r="F79" s="42">
        <f t="shared" si="13"/>
        <v>24711691.786830924</v>
      </c>
      <c r="G79" s="54">
        <v>517127</v>
      </c>
      <c r="H79" s="44">
        <f t="shared" si="14"/>
        <v>25228818.786830924</v>
      </c>
      <c r="I79" s="55">
        <v>940578</v>
      </c>
      <c r="J79" s="42">
        <f t="shared" si="15"/>
        <v>26169396.786830924</v>
      </c>
      <c r="K79" s="56">
        <v>1273585</v>
      </c>
      <c r="L79" s="47">
        <f t="shared" si="16"/>
        <v>27442981.786830924</v>
      </c>
      <c r="M79" s="46">
        <v>71578</v>
      </c>
      <c r="N79" s="47">
        <f t="shared" si="17"/>
        <v>27514559.786830924</v>
      </c>
      <c r="O79" s="52">
        <f t="shared" si="12"/>
        <v>20413962.058164924</v>
      </c>
      <c r="P79" s="52">
        <f t="shared" si="18"/>
        <v>24929396.058164924</v>
      </c>
      <c r="Q79" s="52">
        <f t="shared" si="19"/>
        <v>25446523.058164924</v>
      </c>
      <c r="R79" s="48">
        <f t="shared" si="20"/>
        <v>26387101.058164924</v>
      </c>
      <c r="T79" s="49"/>
      <c r="U79" s="3"/>
      <c r="V79" s="50"/>
      <c r="W79" s="50"/>
      <c r="X79" s="50"/>
      <c r="Y79" s="50"/>
      <c r="Z79" s="50"/>
      <c r="AA79" s="50"/>
      <c r="AB79" s="50"/>
      <c r="AD79" s="5"/>
      <c r="AE79" s="16"/>
      <c r="AH79" s="5"/>
      <c r="AI79" s="5"/>
      <c r="AJ79" s="5"/>
      <c r="AK79" s="5"/>
      <c r="AL79" s="5"/>
      <c r="AM79" s="5"/>
      <c r="AN79" s="57"/>
    </row>
    <row r="80" spans="1:40" x14ac:dyDescent="0.25">
      <c r="A80" s="38">
        <v>767</v>
      </c>
      <c r="B80" s="39" t="s">
        <v>95</v>
      </c>
      <c r="C80" s="52">
        <v>9627</v>
      </c>
      <c r="D80" s="41">
        <f t="shared" si="11"/>
        <v>12654866.812927708</v>
      </c>
      <c r="E80" s="53">
        <v>3381344</v>
      </c>
      <c r="F80" s="42">
        <f t="shared" si="13"/>
        <v>16036210.812927708</v>
      </c>
      <c r="G80" s="54">
        <v>256343</v>
      </c>
      <c r="H80" s="44">
        <f t="shared" si="14"/>
        <v>16292553.812927708</v>
      </c>
      <c r="I80" s="55">
        <v>177626</v>
      </c>
      <c r="J80" s="42">
        <f t="shared" si="15"/>
        <v>16470179.812927708</v>
      </c>
      <c r="K80" s="56">
        <v>865597</v>
      </c>
      <c r="L80" s="47">
        <f t="shared" si="16"/>
        <v>17335776.812927708</v>
      </c>
      <c r="M80" s="46">
        <v>-194465</v>
      </c>
      <c r="N80" s="47">
        <f t="shared" si="17"/>
        <v>17141311.812927708</v>
      </c>
      <c r="O80" s="52">
        <f t="shared" si="12"/>
        <v>12791279.141756946</v>
      </c>
      <c r="P80" s="52">
        <f t="shared" si="18"/>
        <v>16172623.141756946</v>
      </c>
      <c r="Q80" s="52">
        <f t="shared" si="19"/>
        <v>16428966.141756946</v>
      </c>
      <c r="R80" s="48">
        <f t="shared" si="20"/>
        <v>16606592.141756946</v>
      </c>
      <c r="T80" s="49"/>
      <c r="U80" s="3"/>
      <c r="V80" s="50"/>
      <c r="W80" s="50"/>
      <c r="X80" s="50"/>
      <c r="Y80" s="50"/>
      <c r="Z80" s="50"/>
      <c r="AA80" s="50"/>
      <c r="AB80" s="50"/>
      <c r="AD80" s="5"/>
      <c r="AE80" s="16"/>
      <c r="AH80" s="5"/>
      <c r="AI80" s="5"/>
      <c r="AJ80" s="5"/>
      <c r="AK80" s="5"/>
      <c r="AL80" s="5"/>
      <c r="AM80" s="5"/>
      <c r="AN80" s="57"/>
    </row>
    <row r="81" spans="1:40" x14ac:dyDescent="0.25">
      <c r="A81" s="38">
        <v>780</v>
      </c>
      <c r="B81" s="39" t="s">
        <v>96</v>
      </c>
      <c r="C81" s="52">
        <v>79458</v>
      </c>
      <c r="D81" s="41">
        <f t="shared" si="11"/>
        <v>104448987.97357535</v>
      </c>
      <c r="E81" s="53">
        <v>13682522</v>
      </c>
      <c r="F81" s="42">
        <f t="shared" si="13"/>
        <v>118131509.97357535</v>
      </c>
      <c r="G81" s="54">
        <v>1967933</v>
      </c>
      <c r="H81" s="44">
        <f t="shared" si="14"/>
        <v>120099442.97357535</v>
      </c>
      <c r="I81" s="55">
        <v>3149749</v>
      </c>
      <c r="J81" s="42">
        <f t="shared" si="15"/>
        <v>123249191.97357535</v>
      </c>
      <c r="K81" s="56">
        <v>8735774</v>
      </c>
      <c r="L81" s="47">
        <f t="shared" si="16"/>
        <v>131984965.97357535</v>
      </c>
      <c r="M81" s="46">
        <v>82578</v>
      </c>
      <c r="N81" s="47">
        <f t="shared" si="17"/>
        <v>132067543.97357535</v>
      </c>
      <c r="O81" s="52">
        <f t="shared" si="12"/>
        <v>105574889.1706371</v>
      </c>
      <c r="P81" s="52">
        <f t="shared" si="18"/>
        <v>119257411.1706371</v>
      </c>
      <c r="Q81" s="52">
        <f t="shared" si="19"/>
        <v>121225344.1706371</v>
      </c>
      <c r="R81" s="48">
        <f t="shared" si="20"/>
        <v>124375093.1706371</v>
      </c>
      <c r="T81" s="49"/>
      <c r="U81" s="3"/>
      <c r="V81" s="50"/>
      <c r="W81" s="50"/>
      <c r="X81" s="50"/>
      <c r="Y81" s="50"/>
      <c r="Z81" s="50"/>
      <c r="AA81" s="50"/>
      <c r="AB81" s="50"/>
      <c r="AD81" s="5"/>
      <c r="AE81" s="16"/>
      <c r="AH81" s="5"/>
      <c r="AI81" s="5"/>
      <c r="AJ81" s="5"/>
      <c r="AK81" s="5"/>
      <c r="AL81" s="5"/>
      <c r="AM81" s="5"/>
      <c r="AN81" s="57"/>
    </row>
    <row r="82" spans="1:40" x14ac:dyDescent="0.25">
      <c r="A82" s="38">
        <v>781</v>
      </c>
      <c r="B82" s="39" t="s">
        <v>97</v>
      </c>
      <c r="C82" s="52">
        <v>27285</v>
      </c>
      <c r="D82" s="41">
        <f t="shared" si="11"/>
        <v>35866629.374751486</v>
      </c>
      <c r="E82" s="53">
        <v>6385452</v>
      </c>
      <c r="F82" s="42">
        <f t="shared" si="13"/>
        <v>42252081.374751486</v>
      </c>
      <c r="G82" s="54">
        <v>1272280</v>
      </c>
      <c r="H82" s="44">
        <f t="shared" si="14"/>
        <v>43524361.374751486</v>
      </c>
      <c r="I82" s="55">
        <v>373361</v>
      </c>
      <c r="J82" s="42">
        <f t="shared" si="15"/>
        <v>43897722.374751486</v>
      </c>
      <c r="K82" s="56">
        <v>2685413</v>
      </c>
      <c r="L82" s="47">
        <f t="shared" si="16"/>
        <v>46583135.374751486</v>
      </c>
      <c r="M82" s="46">
        <v>-595</v>
      </c>
      <c r="N82" s="47">
        <f t="shared" si="17"/>
        <v>46582540.374751486</v>
      </c>
      <c r="O82" s="52">
        <f t="shared" si="12"/>
        <v>36253251.416104525</v>
      </c>
      <c r="P82" s="52">
        <f t="shared" si="18"/>
        <v>42638703.416104525</v>
      </c>
      <c r="Q82" s="52">
        <f t="shared" si="19"/>
        <v>43910983.416104525</v>
      </c>
      <c r="R82" s="48">
        <f t="shared" si="20"/>
        <v>44284344.416104525</v>
      </c>
      <c r="T82" s="49"/>
      <c r="U82" s="3"/>
      <c r="V82" s="50"/>
      <c r="W82" s="50"/>
      <c r="X82" s="50"/>
      <c r="Y82" s="50"/>
      <c r="Z82" s="50"/>
      <c r="AA82" s="50"/>
      <c r="AB82" s="50"/>
      <c r="AD82" s="5"/>
      <c r="AE82" s="16"/>
      <c r="AH82" s="5"/>
      <c r="AI82" s="5"/>
      <c r="AJ82" s="5"/>
      <c r="AK82" s="5"/>
      <c r="AL82" s="5"/>
      <c r="AM82" s="5"/>
      <c r="AN82" s="57"/>
    </row>
    <row r="83" spans="1:40" x14ac:dyDescent="0.25">
      <c r="A83" s="38">
        <v>821</v>
      </c>
      <c r="B83" s="39" t="s">
        <v>98</v>
      </c>
      <c r="C83" s="52">
        <v>5943</v>
      </c>
      <c r="D83" s="41">
        <f t="shared" si="11"/>
        <v>7812181.7252757214</v>
      </c>
      <c r="E83" s="53">
        <v>99720</v>
      </c>
      <c r="F83" s="42">
        <f t="shared" si="13"/>
        <v>7911901.7252757214</v>
      </c>
      <c r="G83" s="54">
        <v>212681</v>
      </c>
      <c r="H83" s="44">
        <f t="shared" si="14"/>
        <v>8124582.7252757214</v>
      </c>
      <c r="I83" s="55">
        <v>275879</v>
      </c>
      <c r="J83" s="42">
        <f t="shared" si="15"/>
        <v>8400461.7252757214</v>
      </c>
      <c r="K83" s="56">
        <v>1403387</v>
      </c>
      <c r="L83" s="47">
        <f t="shared" si="16"/>
        <v>9803848.7252757214</v>
      </c>
      <c r="M83" s="46">
        <v>-67548</v>
      </c>
      <c r="N83" s="47">
        <f t="shared" si="17"/>
        <v>9736300.7252757214</v>
      </c>
      <c r="O83" s="52">
        <f t="shared" si="12"/>
        <v>7896392.6393956095</v>
      </c>
      <c r="P83" s="52">
        <f t="shared" si="18"/>
        <v>7996112.6393956095</v>
      </c>
      <c r="Q83" s="52">
        <f t="shared" si="19"/>
        <v>8208793.6393956095</v>
      </c>
      <c r="R83" s="48">
        <f t="shared" si="20"/>
        <v>8484672.6393956095</v>
      </c>
      <c r="T83" s="49"/>
      <c r="U83" s="3"/>
      <c r="V83" s="50"/>
      <c r="W83" s="50"/>
      <c r="X83" s="50"/>
      <c r="Y83" s="50"/>
      <c r="Z83" s="50"/>
      <c r="AA83" s="50"/>
      <c r="AB83" s="50"/>
      <c r="AD83" s="5"/>
      <c r="AE83" s="16"/>
      <c r="AH83" s="5"/>
      <c r="AI83" s="5"/>
      <c r="AJ83" s="5"/>
      <c r="AK83" s="5"/>
      <c r="AL83" s="5"/>
      <c r="AM83" s="5"/>
      <c r="AN83" s="57"/>
    </row>
    <row r="84" spans="1:40" x14ac:dyDescent="0.25">
      <c r="A84" s="38">
        <v>834</v>
      </c>
      <c r="B84" s="39" t="s">
        <v>99</v>
      </c>
      <c r="C84" s="52">
        <v>7131</v>
      </c>
      <c r="D84" s="41">
        <f t="shared" si="11"/>
        <v>9373829.3594045378</v>
      </c>
      <c r="E84" s="53">
        <v>1902744</v>
      </c>
      <c r="F84" s="42">
        <f t="shared" si="13"/>
        <v>11276573.359404538</v>
      </c>
      <c r="G84" s="54">
        <v>577600</v>
      </c>
      <c r="H84" s="44">
        <f t="shared" si="14"/>
        <v>11854173.359404538</v>
      </c>
      <c r="I84" s="55">
        <v>529783</v>
      </c>
      <c r="J84" s="42">
        <f t="shared" si="15"/>
        <v>12383956.359404538</v>
      </c>
      <c r="K84" s="56">
        <v>1737874</v>
      </c>
      <c r="L84" s="47">
        <f t="shared" si="16"/>
        <v>14121830.359404538</v>
      </c>
      <c r="M84" s="46">
        <v>-50249</v>
      </c>
      <c r="N84" s="47">
        <f t="shared" si="17"/>
        <v>14071581.359404538</v>
      </c>
      <c r="O84" s="52">
        <f t="shared" si="12"/>
        <v>9474873.9544893298</v>
      </c>
      <c r="P84" s="52">
        <f t="shared" si="18"/>
        <v>11377617.95448933</v>
      </c>
      <c r="Q84" s="52">
        <f t="shared" si="19"/>
        <v>11955217.95448933</v>
      </c>
      <c r="R84" s="48">
        <f t="shared" si="20"/>
        <v>12485000.95448933</v>
      </c>
      <c r="T84" s="49"/>
      <c r="U84" s="3"/>
      <c r="V84" s="50"/>
      <c r="W84" s="50"/>
      <c r="X84" s="50"/>
      <c r="Y84" s="50"/>
      <c r="Z84" s="50"/>
      <c r="AA84" s="50"/>
      <c r="AB84" s="50"/>
      <c r="AD84" s="5"/>
      <c r="AE84" s="16"/>
      <c r="AH84" s="5"/>
      <c r="AI84" s="5"/>
      <c r="AJ84" s="5"/>
      <c r="AK84" s="5"/>
      <c r="AL84" s="5"/>
      <c r="AM84" s="5"/>
      <c r="AN84" s="57"/>
    </row>
    <row r="85" spans="1:40" x14ac:dyDescent="0.25">
      <c r="A85" s="38">
        <v>840</v>
      </c>
      <c r="B85" s="39" t="s">
        <v>100</v>
      </c>
      <c r="C85" s="52">
        <v>13597</v>
      </c>
      <c r="D85" s="41">
        <f t="shared" si="11"/>
        <v>17873504.108795892</v>
      </c>
      <c r="E85" s="53">
        <v>7582936</v>
      </c>
      <c r="F85" s="42">
        <f t="shared" si="13"/>
        <v>25456440.108795892</v>
      </c>
      <c r="G85" s="54">
        <v>944759</v>
      </c>
      <c r="H85" s="44">
        <f t="shared" si="14"/>
        <v>26401199.108795892</v>
      </c>
      <c r="I85" s="55">
        <v>644184</v>
      </c>
      <c r="J85" s="42">
        <f t="shared" si="15"/>
        <v>27045383.108795892</v>
      </c>
      <c r="K85" s="56">
        <v>6088903</v>
      </c>
      <c r="L85" s="47">
        <f t="shared" si="16"/>
        <v>33134286.108795892</v>
      </c>
      <c r="M85" s="46">
        <v>1425324</v>
      </c>
      <c r="N85" s="47">
        <f t="shared" si="17"/>
        <v>34559610.108795896</v>
      </c>
      <c r="O85" s="52">
        <f t="shared" si="12"/>
        <v>18066170.405159365</v>
      </c>
      <c r="P85" s="52">
        <f t="shared" si="18"/>
        <v>25649106.405159365</v>
      </c>
      <c r="Q85" s="52">
        <f t="shared" si="19"/>
        <v>26593865.405159365</v>
      </c>
      <c r="R85" s="48">
        <f t="shared" si="20"/>
        <v>27238049.405159365</v>
      </c>
      <c r="T85" s="49"/>
      <c r="U85" s="3"/>
      <c r="V85" s="50"/>
      <c r="W85" s="50"/>
      <c r="X85" s="50"/>
      <c r="Y85" s="50"/>
      <c r="Z85" s="50"/>
      <c r="AA85" s="50"/>
      <c r="AB85" s="50"/>
      <c r="AD85" s="5"/>
      <c r="AE85" s="16"/>
      <c r="AH85" s="5"/>
      <c r="AI85" s="5"/>
      <c r="AJ85" s="5"/>
      <c r="AK85" s="5"/>
      <c r="AL85" s="5"/>
      <c r="AM85" s="5"/>
      <c r="AN85" s="57"/>
    </row>
    <row r="86" spans="1:40" x14ac:dyDescent="0.25">
      <c r="A86" s="38">
        <v>860</v>
      </c>
      <c r="B86" s="39" t="s">
        <v>101</v>
      </c>
      <c r="C86" s="52">
        <v>14210</v>
      </c>
      <c r="D86" s="41">
        <f t="shared" si="11"/>
        <v>18679303.771860678</v>
      </c>
      <c r="E86" s="53">
        <v>-101202</v>
      </c>
      <c r="F86" s="42">
        <f t="shared" si="13"/>
        <v>18578101.771860678</v>
      </c>
      <c r="G86" s="54">
        <v>389550</v>
      </c>
      <c r="H86" s="44">
        <f t="shared" si="14"/>
        <v>18967651.771860678</v>
      </c>
      <c r="I86" s="55">
        <v>-18881</v>
      </c>
      <c r="J86" s="42">
        <f t="shared" si="15"/>
        <v>18948770.771860678</v>
      </c>
      <c r="K86" s="56">
        <v>2572941</v>
      </c>
      <c r="L86" s="47">
        <f t="shared" si="16"/>
        <v>21521711.771860678</v>
      </c>
      <c r="M86" s="46">
        <v>-334989</v>
      </c>
      <c r="N86" s="47">
        <f t="shared" si="17"/>
        <v>21186722.771860678</v>
      </c>
      <c r="O86" s="52">
        <f t="shared" si="12"/>
        <v>18880656.13424392</v>
      </c>
      <c r="P86" s="52">
        <f t="shared" si="18"/>
        <v>18779454.13424392</v>
      </c>
      <c r="Q86" s="52">
        <f t="shared" si="19"/>
        <v>19169004.13424392</v>
      </c>
      <c r="R86" s="48">
        <f t="shared" si="20"/>
        <v>19150123.13424392</v>
      </c>
      <c r="T86" s="49"/>
      <c r="U86" s="3"/>
      <c r="V86" s="50"/>
      <c r="W86" s="50"/>
      <c r="X86" s="50"/>
      <c r="Y86" s="50"/>
      <c r="Z86" s="50"/>
      <c r="AA86" s="50"/>
      <c r="AB86" s="50"/>
      <c r="AD86" s="5"/>
      <c r="AE86" s="16"/>
      <c r="AH86" s="5"/>
      <c r="AI86" s="5"/>
      <c r="AJ86" s="5"/>
      <c r="AK86" s="5"/>
      <c r="AL86" s="5"/>
      <c r="AM86" s="5"/>
      <c r="AN86" s="57"/>
    </row>
    <row r="87" spans="1:40" x14ac:dyDescent="0.25">
      <c r="A87" s="38">
        <v>861</v>
      </c>
      <c r="B87" s="39" t="s">
        <v>102</v>
      </c>
      <c r="C87" s="52">
        <v>13139</v>
      </c>
      <c r="D87" s="41">
        <f t="shared" si="11"/>
        <v>17271454.768365759</v>
      </c>
      <c r="E87" s="53">
        <v>2060495</v>
      </c>
      <c r="F87" s="42">
        <f t="shared" si="13"/>
        <v>19331949.768365759</v>
      </c>
      <c r="G87" s="54">
        <v>572195</v>
      </c>
      <c r="H87" s="44">
        <f t="shared" si="14"/>
        <v>19904144.768365759</v>
      </c>
      <c r="I87" s="55">
        <v>-313873</v>
      </c>
      <c r="J87" s="42">
        <f t="shared" si="15"/>
        <v>19590271.768365759</v>
      </c>
      <c r="K87" s="56">
        <v>4696453</v>
      </c>
      <c r="L87" s="47">
        <f t="shared" si="16"/>
        <v>24286724.768365759</v>
      </c>
      <c r="M87" s="46">
        <v>12537</v>
      </c>
      <c r="N87" s="47">
        <f t="shared" si="17"/>
        <v>24299261.768365759</v>
      </c>
      <c r="O87" s="52">
        <f t="shared" si="12"/>
        <v>17457631.312303368</v>
      </c>
      <c r="P87" s="52">
        <f t="shared" si="18"/>
        <v>19518126.312303368</v>
      </c>
      <c r="Q87" s="52">
        <f t="shared" si="19"/>
        <v>20090321.312303368</v>
      </c>
      <c r="R87" s="48">
        <f t="shared" si="20"/>
        <v>19776448.312303368</v>
      </c>
      <c r="T87" s="49"/>
      <c r="U87" s="3"/>
      <c r="V87" s="50"/>
      <c r="W87" s="50"/>
      <c r="X87" s="50"/>
      <c r="Y87" s="50"/>
      <c r="Z87" s="50"/>
      <c r="AA87" s="50"/>
      <c r="AB87" s="50"/>
      <c r="AD87" s="5"/>
      <c r="AE87" s="16"/>
      <c r="AH87" s="5"/>
      <c r="AI87" s="5"/>
      <c r="AJ87" s="5"/>
      <c r="AK87" s="5"/>
      <c r="AL87" s="5"/>
      <c r="AM87" s="5"/>
      <c r="AN87" s="57"/>
    </row>
    <row r="88" spans="1:40" x14ac:dyDescent="0.25">
      <c r="A88" s="38">
        <v>862</v>
      </c>
      <c r="B88" s="39" t="s">
        <v>103</v>
      </c>
      <c r="C88" s="52">
        <v>9373</v>
      </c>
      <c r="D88" s="41">
        <f t="shared" si="11"/>
        <v>12320979.18744899</v>
      </c>
      <c r="E88" s="53">
        <v>1727220</v>
      </c>
      <c r="F88" s="42">
        <f t="shared" si="13"/>
        <v>14048199.18744899</v>
      </c>
      <c r="G88" s="54">
        <v>214663</v>
      </c>
      <c r="H88" s="44">
        <f t="shared" si="14"/>
        <v>14262862.18744899</v>
      </c>
      <c r="I88" s="55">
        <v>-37966</v>
      </c>
      <c r="J88" s="42">
        <f t="shared" si="15"/>
        <v>14224896.18744899</v>
      </c>
      <c r="K88" s="56">
        <v>607002</v>
      </c>
      <c r="L88" s="47">
        <f t="shared" si="16"/>
        <v>14831898.18744899</v>
      </c>
      <c r="M88" s="46">
        <v>-156953</v>
      </c>
      <c r="N88" s="47">
        <f t="shared" si="17"/>
        <v>14674945.18744899</v>
      </c>
      <c r="O88" s="52">
        <f t="shared" si="12"/>
        <v>12453792.395937245</v>
      </c>
      <c r="P88" s="52">
        <f t="shared" si="18"/>
        <v>14181012.395937245</v>
      </c>
      <c r="Q88" s="52">
        <f t="shared" si="19"/>
        <v>14395675.395937245</v>
      </c>
      <c r="R88" s="48">
        <f t="shared" si="20"/>
        <v>14357709.395937245</v>
      </c>
      <c r="T88" s="49"/>
      <c r="U88" s="3"/>
      <c r="V88" s="50"/>
      <c r="W88" s="50"/>
      <c r="X88" s="50"/>
      <c r="Y88" s="50"/>
      <c r="Z88" s="50"/>
      <c r="AA88" s="50"/>
      <c r="AB88" s="50"/>
      <c r="AD88" s="5"/>
      <c r="AE88" s="16"/>
      <c r="AH88" s="5"/>
      <c r="AI88" s="5"/>
      <c r="AJ88" s="5"/>
      <c r="AK88" s="5"/>
      <c r="AL88" s="5"/>
      <c r="AM88" s="5"/>
      <c r="AN88" s="57"/>
    </row>
    <row r="89" spans="1:40" x14ac:dyDescent="0.25">
      <c r="A89" s="38">
        <v>880</v>
      </c>
      <c r="B89" s="39" t="s">
        <v>104</v>
      </c>
      <c r="C89" s="52">
        <v>61549</v>
      </c>
      <c r="D89" s="41">
        <f t="shared" si="11"/>
        <v>80907281.340904489</v>
      </c>
      <c r="E89" s="53">
        <v>10474473</v>
      </c>
      <c r="F89" s="42">
        <f t="shared" si="13"/>
        <v>91381754.340904489</v>
      </c>
      <c r="G89" s="54">
        <v>985638</v>
      </c>
      <c r="H89" s="44">
        <f t="shared" si="14"/>
        <v>92367392.340904489</v>
      </c>
      <c r="I89" s="55">
        <v>1506742</v>
      </c>
      <c r="J89" s="42">
        <f t="shared" si="15"/>
        <v>93874134.340904489</v>
      </c>
      <c r="K89" s="56">
        <v>7160787</v>
      </c>
      <c r="L89" s="47">
        <f t="shared" si="16"/>
        <v>101034921.34090449</v>
      </c>
      <c r="M89" s="46">
        <v>-742214</v>
      </c>
      <c r="N89" s="47">
        <f t="shared" si="17"/>
        <v>100292707.34090449</v>
      </c>
      <c r="O89" s="52">
        <f t="shared" si="12"/>
        <v>81779416.214396834</v>
      </c>
      <c r="P89" s="52">
        <f t="shared" si="18"/>
        <v>92253889.214396834</v>
      </c>
      <c r="Q89" s="52">
        <f t="shared" si="19"/>
        <v>93239527.214396834</v>
      </c>
      <c r="R89" s="48">
        <f t="shared" si="20"/>
        <v>94746269.214396834</v>
      </c>
      <c r="T89" s="49"/>
      <c r="U89" s="3"/>
      <c r="V89" s="50"/>
      <c r="W89" s="50"/>
      <c r="X89" s="50"/>
      <c r="Y89" s="50"/>
      <c r="Z89" s="50"/>
      <c r="AA89" s="50"/>
      <c r="AB89" s="50"/>
      <c r="AD89" s="5"/>
      <c r="AE89" s="16"/>
      <c r="AH89" s="5"/>
      <c r="AI89" s="5"/>
      <c r="AJ89" s="5"/>
      <c r="AK89" s="5"/>
      <c r="AL89" s="5"/>
      <c r="AM89" s="5"/>
      <c r="AN89" s="57"/>
    </row>
    <row r="90" spans="1:40" x14ac:dyDescent="0.25">
      <c r="A90" s="38">
        <v>881</v>
      </c>
      <c r="B90" s="39" t="s">
        <v>105</v>
      </c>
      <c r="C90" s="52">
        <v>19584</v>
      </c>
      <c r="D90" s="41">
        <f t="shared" si="11"/>
        <v>25743524.635335643</v>
      </c>
      <c r="E90" s="53">
        <v>4139243</v>
      </c>
      <c r="F90" s="42">
        <f t="shared" si="13"/>
        <v>29882767.635335643</v>
      </c>
      <c r="G90" s="54">
        <v>924931</v>
      </c>
      <c r="H90" s="44">
        <f t="shared" si="14"/>
        <v>30807698.635335643</v>
      </c>
      <c r="I90" s="55">
        <v>747217</v>
      </c>
      <c r="J90" s="42">
        <f t="shared" si="15"/>
        <v>31554915.635335643</v>
      </c>
      <c r="K90" s="56">
        <v>1876949</v>
      </c>
      <c r="L90" s="47">
        <f t="shared" si="16"/>
        <v>33431864.635335643</v>
      </c>
      <c r="M90" s="46">
        <v>-712215</v>
      </c>
      <c r="N90" s="47">
        <f t="shared" si="17"/>
        <v>32719649.635335643</v>
      </c>
      <c r="O90" s="52">
        <f t="shared" si="12"/>
        <v>26021025.315484371</v>
      </c>
      <c r="P90" s="52">
        <f t="shared" si="18"/>
        <v>30160268.315484371</v>
      </c>
      <c r="Q90" s="52">
        <f t="shared" si="19"/>
        <v>31085199.315484371</v>
      </c>
      <c r="R90" s="48">
        <f t="shared" si="20"/>
        <v>31832416.315484371</v>
      </c>
      <c r="T90" s="49"/>
      <c r="U90" s="3"/>
      <c r="V90" s="50"/>
      <c r="W90" s="50"/>
      <c r="X90" s="50"/>
      <c r="Y90" s="50"/>
      <c r="Z90" s="50"/>
      <c r="AA90" s="50"/>
      <c r="AB90" s="50"/>
      <c r="AD90" s="5"/>
      <c r="AE90" s="16"/>
      <c r="AH90" s="5"/>
      <c r="AI90" s="5"/>
      <c r="AJ90" s="5"/>
      <c r="AK90" s="5"/>
      <c r="AL90" s="5"/>
      <c r="AM90" s="5"/>
      <c r="AN90" s="57"/>
    </row>
    <row r="91" spans="1:40" x14ac:dyDescent="0.25">
      <c r="A91" s="38">
        <v>882</v>
      </c>
      <c r="B91" s="39" t="s">
        <v>106</v>
      </c>
      <c r="C91" s="52">
        <v>26276</v>
      </c>
      <c r="D91" s="41">
        <f t="shared" si="11"/>
        <v>34540280.500310428</v>
      </c>
      <c r="E91" s="53">
        <v>5144100</v>
      </c>
      <c r="F91" s="42">
        <f t="shared" si="13"/>
        <v>39684380.500310428</v>
      </c>
      <c r="G91" s="54">
        <v>1097071</v>
      </c>
      <c r="H91" s="44">
        <f t="shared" si="14"/>
        <v>40781451.500310428</v>
      </c>
      <c r="I91" s="55">
        <v>167060</v>
      </c>
      <c r="J91" s="42">
        <f t="shared" si="15"/>
        <v>40948511.500310428</v>
      </c>
      <c r="K91" s="56">
        <v>4948414</v>
      </c>
      <c r="L91" s="47">
        <f t="shared" si="16"/>
        <v>45896925.500310428</v>
      </c>
      <c r="M91" s="46">
        <v>-482156</v>
      </c>
      <c r="N91" s="47">
        <f t="shared" si="17"/>
        <v>45414769.500310428</v>
      </c>
      <c r="O91" s="52">
        <f t="shared" si="12"/>
        <v>34912605.248655401</v>
      </c>
      <c r="P91" s="52">
        <f t="shared" si="18"/>
        <v>40056705.248655401</v>
      </c>
      <c r="Q91" s="52">
        <f t="shared" si="19"/>
        <v>41153776.248655401</v>
      </c>
      <c r="R91" s="48">
        <f t="shared" si="20"/>
        <v>41320836.248655401</v>
      </c>
      <c r="T91" s="49"/>
      <c r="U91" s="3"/>
      <c r="V91" s="50"/>
      <c r="W91" s="50"/>
      <c r="X91" s="50"/>
      <c r="Y91" s="50"/>
      <c r="Z91" s="50"/>
      <c r="AA91" s="50"/>
      <c r="AB91" s="50"/>
      <c r="AD91" s="5"/>
      <c r="AE91" s="16"/>
      <c r="AH91" s="5"/>
      <c r="AI91" s="5"/>
      <c r="AJ91" s="5"/>
      <c r="AK91" s="5"/>
      <c r="AL91" s="5"/>
      <c r="AM91" s="5"/>
      <c r="AN91" s="57"/>
    </row>
    <row r="92" spans="1:40" x14ac:dyDescent="0.25">
      <c r="A92" s="38">
        <v>883</v>
      </c>
      <c r="B92" s="39" t="s">
        <v>107</v>
      </c>
      <c r="C92" s="52">
        <v>36433</v>
      </c>
      <c r="D92" s="41">
        <f t="shared" si="11"/>
        <v>47891841.96482759</v>
      </c>
      <c r="E92" s="53">
        <v>7697754</v>
      </c>
      <c r="F92" s="42">
        <f t="shared" si="13"/>
        <v>55589595.96482759</v>
      </c>
      <c r="G92" s="54">
        <v>2491296</v>
      </c>
      <c r="H92" s="44">
        <f t="shared" si="14"/>
        <v>58080891.96482759</v>
      </c>
      <c r="I92" s="55">
        <v>812770</v>
      </c>
      <c r="J92" s="42">
        <f t="shared" si="15"/>
        <v>58893661.96482759</v>
      </c>
      <c r="K92" s="56">
        <v>9575811</v>
      </c>
      <c r="L92" s="47">
        <f t="shared" si="16"/>
        <v>68469472.964827597</v>
      </c>
      <c r="M92" s="46">
        <v>-457432</v>
      </c>
      <c r="N92" s="47">
        <f t="shared" si="17"/>
        <v>68012040.964827597</v>
      </c>
      <c r="O92" s="52">
        <f t="shared" si="12"/>
        <v>48408089.017516442</v>
      </c>
      <c r="P92" s="52">
        <f t="shared" si="18"/>
        <v>56105843.017516442</v>
      </c>
      <c r="Q92" s="52">
        <f t="shared" si="19"/>
        <v>58597139.017516442</v>
      </c>
      <c r="R92" s="48">
        <f t="shared" si="20"/>
        <v>59409909.017516442</v>
      </c>
      <c r="T92" s="49"/>
      <c r="U92" s="3"/>
      <c r="V92" s="50"/>
      <c r="W92" s="50"/>
      <c r="X92" s="50"/>
      <c r="Y92" s="50"/>
      <c r="Z92" s="50"/>
      <c r="AA92" s="50"/>
      <c r="AB92" s="50"/>
      <c r="AD92" s="5"/>
      <c r="AE92" s="16"/>
      <c r="AH92" s="5"/>
      <c r="AI92" s="5"/>
      <c r="AJ92" s="5"/>
      <c r="AK92" s="5"/>
      <c r="AL92" s="5"/>
      <c r="AM92" s="5"/>
      <c r="AN92" s="57"/>
    </row>
    <row r="93" spans="1:40" x14ac:dyDescent="0.25">
      <c r="A93" s="38">
        <v>884</v>
      </c>
      <c r="B93" s="39" t="s">
        <v>108</v>
      </c>
      <c r="C93" s="52">
        <v>15592</v>
      </c>
      <c r="D93" s="41">
        <f t="shared" si="11"/>
        <v>20495967.938835446</v>
      </c>
      <c r="E93" s="53">
        <v>1236069</v>
      </c>
      <c r="F93" s="42">
        <f t="shared" si="13"/>
        <v>21732036.938835446</v>
      </c>
      <c r="G93" s="54">
        <v>332503</v>
      </c>
      <c r="H93" s="44">
        <f t="shared" si="14"/>
        <v>22064539.938835446</v>
      </c>
      <c r="I93" s="55">
        <v>263325</v>
      </c>
      <c r="J93" s="42">
        <f t="shared" si="15"/>
        <v>22327864.938835446</v>
      </c>
      <c r="K93" s="56">
        <v>3147313</v>
      </c>
      <c r="L93" s="47">
        <f t="shared" si="16"/>
        <v>25475177.938835446</v>
      </c>
      <c r="M93" s="46">
        <v>-348600</v>
      </c>
      <c r="N93" s="47">
        <f t="shared" si="17"/>
        <v>25126577.938835446</v>
      </c>
      <c r="O93" s="52">
        <f t="shared" si="12"/>
        <v>20716902.916617256</v>
      </c>
      <c r="P93" s="52">
        <f t="shared" si="18"/>
        <v>21952971.916617256</v>
      </c>
      <c r="Q93" s="52">
        <f t="shared" si="19"/>
        <v>22285474.916617256</v>
      </c>
      <c r="R93" s="48">
        <f t="shared" si="20"/>
        <v>22548799.916617256</v>
      </c>
      <c r="T93" s="49"/>
      <c r="U93" s="3"/>
      <c r="V93" s="50"/>
      <c r="W93" s="50"/>
      <c r="X93" s="50"/>
      <c r="Y93" s="50"/>
      <c r="Z93" s="50"/>
      <c r="AA93" s="50"/>
      <c r="AB93" s="50"/>
      <c r="AD93" s="5"/>
      <c r="AE93" s="16"/>
      <c r="AH93" s="5"/>
      <c r="AI93" s="5"/>
      <c r="AJ93" s="5"/>
      <c r="AK93" s="5"/>
      <c r="AL93" s="5"/>
      <c r="AM93" s="5"/>
      <c r="AN93" s="57"/>
    </row>
    <row r="94" spans="1:40" x14ac:dyDescent="0.25">
      <c r="A94" s="38">
        <v>885</v>
      </c>
      <c r="B94" s="39" t="s">
        <v>109</v>
      </c>
      <c r="C94" s="52">
        <v>10959</v>
      </c>
      <c r="D94" s="41">
        <f t="shared" si="11"/>
        <v>14405805.06937517</v>
      </c>
      <c r="E94" s="53">
        <v>11140027</v>
      </c>
      <c r="F94" s="42">
        <f t="shared" si="13"/>
        <v>25545832.069375172</v>
      </c>
      <c r="G94" s="54">
        <v>1458062</v>
      </c>
      <c r="H94" s="44">
        <f t="shared" si="14"/>
        <v>27003894.069375172</v>
      </c>
      <c r="I94" s="55">
        <v>322265</v>
      </c>
      <c r="J94" s="42">
        <f t="shared" si="15"/>
        <v>27326159.069375172</v>
      </c>
      <c r="K94" s="56">
        <v>6928852</v>
      </c>
      <c r="L94" s="47">
        <f t="shared" si="16"/>
        <v>34255011.069375172</v>
      </c>
      <c r="M94" s="46">
        <v>1470230</v>
      </c>
      <c r="N94" s="47">
        <f t="shared" si="17"/>
        <v>35725241.069375172</v>
      </c>
      <c r="O94" s="52">
        <f t="shared" si="12"/>
        <v>14561091.525346875</v>
      </c>
      <c r="P94" s="52">
        <f t="shared" si="18"/>
        <v>25701118.525346875</v>
      </c>
      <c r="Q94" s="52">
        <f t="shared" si="19"/>
        <v>27159180.525346875</v>
      </c>
      <c r="R94" s="48">
        <f t="shared" si="20"/>
        <v>27481445.525346875</v>
      </c>
      <c r="T94" s="49"/>
      <c r="U94" s="3"/>
      <c r="V94" s="50"/>
      <c r="W94" s="50"/>
      <c r="X94" s="50"/>
      <c r="Y94" s="50"/>
      <c r="Z94" s="50"/>
      <c r="AA94" s="50"/>
      <c r="AB94" s="50"/>
      <c r="AD94" s="5"/>
      <c r="AE94" s="16"/>
      <c r="AH94" s="5"/>
      <c r="AI94" s="5"/>
      <c r="AJ94" s="5"/>
      <c r="AK94" s="5"/>
      <c r="AL94" s="5"/>
      <c r="AM94" s="5"/>
      <c r="AN94" s="57"/>
    </row>
    <row r="95" spans="1:40" x14ac:dyDescent="0.25">
      <c r="A95" s="38">
        <v>980</v>
      </c>
      <c r="B95" s="39" t="s">
        <v>110</v>
      </c>
      <c r="C95" s="52">
        <v>57132</v>
      </c>
      <c r="D95" s="41">
        <f t="shared" si="11"/>
        <v>75101054.404922187</v>
      </c>
      <c r="E95" s="53">
        <v>15933940</v>
      </c>
      <c r="F95" s="42">
        <f t="shared" si="13"/>
        <v>91034994.404922187</v>
      </c>
      <c r="G95" s="54">
        <v>3479698</v>
      </c>
      <c r="H95" s="44">
        <f t="shared" si="14"/>
        <v>94514692.404922187</v>
      </c>
      <c r="I95" s="55">
        <v>3036478</v>
      </c>
      <c r="J95" s="42">
        <f t="shared" si="15"/>
        <v>97551170.404922187</v>
      </c>
      <c r="K95" s="56">
        <v>14536375</v>
      </c>
      <c r="L95" s="47">
        <f t="shared" si="16"/>
        <v>112087545.40492219</v>
      </c>
      <c r="M95" s="46">
        <v>3131294</v>
      </c>
      <c r="N95" s="47">
        <f t="shared" si="17"/>
        <v>115218839.40492219</v>
      </c>
      <c r="O95" s="52">
        <f t="shared" si="12"/>
        <v>75910601.425870761</v>
      </c>
      <c r="P95" s="52">
        <f t="shared" si="18"/>
        <v>91844541.425870761</v>
      </c>
      <c r="Q95" s="52">
        <f t="shared" si="19"/>
        <v>95324239.425870761</v>
      </c>
      <c r="R95" s="48">
        <f t="shared" si="20"/>
        <v>98360717.425870761</v>
      </c>
      <c r="T95" s="49"/>
      <c r="U95" s="3"/>
      <c r="V95" s="50"/>
      <c r="W95" s="50"/>
      <c r="X95" s="50"/>
      <c r="Y95" s="50"/>
      <c r="Z95" s="50"/>
      <c r="AA95" s="50"/>
      <c r="AB95" s="50"/>
      <c r="AD95" s="5"/>
      <c r="AE95" s="16"/>
      <c r="AH95" s="5"/>
      <c r="AI95" s="5"/>
      <c r="AJ95" s="5"/>
      <c r="AK95" s="5"/>
      <c r="AL95" s="5"/>
      <c r="AM95" s="5"/>
      <c r="AN95" s="57"/>
    </row>
    <row r="96" spans="1:40" x14ac:dyDescent="0.25">
      <c r="A96" s="38">
        <v>1060</v>
      </c>
      <c r="B96" s="39" t="s">
        <v>111</v>
      </c>
      <c r="C96" s="52">
        <v>13243</v>
      </c>
      <c r="D96" s="41">
        <f t="shared" si="11"/>
        <v>17408164.662262559</v>
      </c>
      <c r="E96" s="53">
        <v>1960302</v>
      </c>
      <c r="F96" s="42">
        <f t="shared" si="13"/>
        <v>19368466.662262559</v>
      </c>
      <c r="G96" s="54">
        <v>392177</v>
      </c>
      <c r="H96" s="44">
        <f t="shared" si="14"/>
        <v>19760643.662262559</v>
      </c>
      <c r="I96" s="55">
        <v>299854</v>
      </c>
      <c r="J96" s="42">
        <f t="shared" si="15"/>
        <v>20060497.662262559</v>
      </c>
      <c r="K96" s="56">
        <v>-524909</v>
      </c>
      <c r="L96" s="47">
        <f t="shared" si="16"/>
        <v>19535588.662262559</v>
      </c>
      <c r="M96" s="46">
        <v>-399338</v>
      </c>
      <c r="N96" s="47">
        <f t="shared" si="17"/>
        <v>19136250.662262559</v>
      </c>
      <c r="O96" s="52">
        <f t="shared" si="12"/>
        <v>17595814.86177285</v>
      </c>
      <c r="P96" s="52">
        <f t="shared" si="18"/>
        <v>19556116.86177285</v>
      </c>
      <c r="Q96" s="52">
        <f t="shared" si="19"/>
        <v>19948293.86177285</v>
      </c>
      <c r="R96" s="48">
        <f t="shared" si="20"/>
        <v>20248147.86177285</v>
      </c>
      <c r="T96" s="49"/>
      <c r="U96" s="3"/>
      <c r="V96" s="50"/>
      <c r="W96" s="50"/>
      <c r="X96" s="50"/>
      <c r="Y96" s="50"/>
      <c r="Z96" s="50"/>
      <c r="AA96" s="50"/>
      <c r="AB96" s="50"/>
      <c r="AD96" s="5"/>
      <c r="AE96" s="16"/>
      <c r="AH96" s="5"/>
      <c r="AI96" s="5"/>
      <c r="AJ96" s="5"/>
      <c r="AK96" s="5"/>
      <c r="AL96" s="5"/>
      <c r="AM96" s="5"/>
      <c r="AN96" s="57"/>
    </row>
    <row r="97" spans="1:40" x14ac:dyDescent="0.25">
      <c r="A97" s="38">
        <v>1080</v>
      </c>
      <c r="B97" s="39" t="s">
        <v>112</v>
      </c>
      <c r="C97" s="52">
        <v>62329</v>
      </c>
      <c r="D97" s="41">
        <f t="shared" si="11"/>
        <v>81932605.545130476</v>
      </c>
      <c r="E97" s="53">
        <v>12742655</v>
      </c>
      <c r="F97" s="42">
        <f t="shared" si="13"/>
        <v>94675260.545130476</v>
      </c>
      <c r="G97" s="54">
        <v>2850369</v>
      </c>
      <c r="H97" s="44">
        <f t="shared" si="14"/>
        <v>97525629.545130476</v>
      </c>
      <c r="I97" s="55">
        <v>2238722</v>
      </c>
      <c r="J97" s="42">
        <f t="shared" si="15"/>
        <v>99764351.545130476</v>
      </c>
      <c r="K97" s="46">
        <v>8601702</v>
      </c>
      <c r="L97" s="47">
        <f t="shared" si="16"/>
        <v>108366053.54513048</v>
      </c>
      <c r="M97" s="46">
        <v>34015</v>
      </c>
      <c r="N97" s="47">
        <f t="shared" si="17"/>
        <v>108400068.54513048</v>
      </c>
      <c r="O97" s="52">
        <f t="shared" si="12"/>
        <v>82815792.835417956</v>
      </c>
      <c r="P97" s="52">
        <f t="shared" si="18"/>
        <v>95558447.835417956</v>
      </c>
      <c r="Q97" s="52">
        <f t="shared" si="19"/>
        <v>98408816.835417956</v>
      </c>
      <c r="R97" s="48">
        <f t="shared" si="20"/>
        <v>100647538.83541796</v>
      </c>
      <c r="T97" s="49"/>
      <c r="U97" s="3"/>
      <c r="V97" s="50"/>
      <c r="W97" s="50"/>
      <c r="X97" s="50"/>
      <c r="Y97" s="50"/>
      <c r="Z97" s="50"/>
      <c r="AA97" s="50"/>
      <c r="AB97" s="50"/>
      <c r="AD97" s="5"/>
      <c r="AE97" s="16"/>
      <c r="AH97" s="5"/>
      <c r="AI97" s="5"/>
      <c r="AJ97" s="5"/>
      <c r="AK97" s="5"/>
      <c r="AL97" s="5"/>
      <c r="AM97" s="5"/>
      <c r="AN97" s="57"/>
    </row>
    <row r="98" spans="1:40" x14ac:dyDescent="0.25">
      <c r="A98" s="38">
        <v>1081</v>
      </c>
      <c r="B98" s="39" t="s">
        <v>113</v>
      </c>
      <c r="C98" s="52">
        <v>28479</v>
      </c>
      <c r="D98" s="41">
        <f t="shared" si="11"/>
        <v>37436164.118143581</v>
      </c>
      <c r="E98" s="53">
        <v>8226274</v>
      </c>
      <c r="F98" s="42">
        <f t="shared" si="13"/>
        <v>45662438.118143581</v>
      </c>
      <c r="G98" s="54">
        <v>1048046</v>
      </c>
      <c r="H98" s="44">
        <f t="shared" si="14"/>
        <v>46710484.118143581</v>
      </c>
      <c r="I98" s="55">
        <v>1357871</v>
      </c>
      <c r="J98" s="42">
        <f t="shared" si="15"/>
        <v>48068355.118143581</v>
      </c>
      <c r="K98" s="56">
        <v>5376985</v>
      </c>
      <c r="L98" s="47">
        <f t="shared" si="16"/>
        <v>53445340.118143581</v>
      </c>
      <c r="M98" s="46">
        <v>-32297</v>
      </c>
      <c r="N98" s="47">
        <f t="shared" si="17"/>
        <v>53413043.118143581</v>
      </c>
      <c r="O98" s="52">
        <f t="shared" si="12"/>
        <v>37839704.859052256</v>
      </c>
      <c r="P98" s="52">
        <f t="shared" si="18"/>
        <v>46065978.859052256</v>
      </c>
      <c r="Q98" s="52">
        <f t="shared" si="19"/>
        <v>47114024.859052256</v>
      </c>
      <c r="R98" s="48">
        <f t="shared" si="20"/>
        <v>48471895.859052256</v>
      </c>
      <c r="T98" s="49"/>
      <c r="U98" s="3"/>
      <c r="V98" s="50"/>
      <c r="W98" s="50"/>
      <c r="X98" s="50"/>
      <c r="Y98" s="50"/>
      <c r="Z98" s="50"/>
      <c r="AA98" s="50"/>
      <c r="AB98" s="50"/>
      <c r="AD98" s="5"/>
      <c r="AE98" s="16"/>
      <c r="AH98" s="5"/>
      <c r="AI98" s="5"/>
      <c r="AJ98" s="5"/>
      <c r="AK98" s="5"/>
      <c r="AL98" s="5"/>
      <c r="AM98" s="5"/>
      <c r="AN98" s="57"/>
    </row>
    <row r="99" spans="1:40" x14ac:dyDescent="0.25">
      <c r="A99" s="38">
        <v>1082</v>
      </c>
      <c r="B99" s="39" t="s">
        <v>114</v>
      </c>
      <c r="C99" s="52">
        <v>31066</v>
      </c>
      <c r="D99" s="41">
        <f t="shared" si="11"/>
        <v>40836822.728826448</v>
      </c>
      <c r="E99" s="53">
        <v>7767814</v>
      </c>
      <c r="F99" s="42">
        <f t="shared" si="13"/>
        <v>48604636.728826448</v>
      </c>
      <c r="G99" s="54">
        <v>806823</v>
      </c>
      <c r="H99" s="44">
        <f t="shared" si="14"/>
        <v>49411459.728826448</v>
      </c>
      <c r="I99" s="55">
        <v>542315</v>
      </c>
      <c r="J99" s="42">
        <f t="shared" si="15"/>
        <v>49953774.728826448</v>
      </c>
      <c r="K99" s="56">
        <v>4514093</v>
      </c>
      <c r="L99" s="47">
        <f t="shared" si="16"/>
        <v>54467867.728826448</v>
      </c>
      <c r="M99" s="46">
        <v>-461325</v>
      </c>
      <c r="N99" s="47">
        <f t="shared" si="17"/>
        <v>54006542.728826448</v>
      </c>
      <c r="O99" s="52">
        <f t="shared" si="12"/>
        <v>41277020.652105667</v>
      </c>
      <c r="P99" s="52">
        <f t="shared" si="18"/>
        <v>49044834.652105667</v>
      </c>
      <c r="Q99" s="52">
        <f t="shared" si="19"/>
        <v>49851657.652105667</v>
      </c>
      <c r="R99" s="48">
        <f t="shared" si="20"/>
        <v>50393972.652105667</v>
      </c>
      <c r="T99" s="49"/>
      <c r="U99" s="3"/>
      <c r="V99" s="50"/>
      <c r="W99" s="50"/>
      <c r="X99" s="50"/>
      <c r="Y99" s="50"/>
      <c r="Z99" s="50"/>
      <c r="AA99" s="50"/>
      <c r="AB99" s="50"/>
      <c r="AD99" s="5"/>
      <c r="AE99" s="16"/>
      <c r="AH99" s="5"/>
      <c r="AI99" s="5"/>
      <c r="AJ99" s="5"/>
      <c r="AK99" s="5"/>
      <c r="AL99" s="5"/>
      <c r="AM99" s="5"/>
      <c r="AN99" s="57"/>
    </row>
    <row r="100" spans="1:40" x14ac:dyDescent="0.25">
      <c r="A100" s="38">
        <v>1083</v>
      </c>
      <c r="B100" s="39" t="s">
        <v>115</v>
      </c>
      <c r="C100" s="52">
        <v>16820</v>
      </c>
      <c r="D100" s="41">
        <f t="shared" si="11"/>
        <v>22110196.301386107</v>
      </c>
      <c r="E100" s="53">
        <v>5704537</v>
      </c>
      <c r="F100" s="42">
        <f t="shared" si="13"/>
        <v>27814733.301386107</v>
      </c>
      <c r="G100" s="54">
        <v>2069897</v>
      </c>
      <c r="H100" s="44">
        <f t="shared" si="14"/>
        <v>29884630.301386107</v>
      </c>
      <c r="I100" s="55">
        <v>-102560</v>
      </c>
      <c r="J100" s="42">
        <f t="shared" si="15"/>
        <v>29782070.301386107</v>
      </c>
      <c r="K100" s="56">
        <v>5460374</v>
      </c>
      <c r="L100" s="47">
        <f t="shared" si="16"/>
        <v>35242444.301386103</v>
      </c>
      <c r="M100" s="46">
        <v>593797</v>
      </c>
      <c r="N100" s="47">
        <f t="shared" si="17"/>
        <v>35836241.301386103</v>
      </c>
      <c r="O100" s="52">
        <f t="shared" si="12"/>
        <v>22348531.750737701</v>
      </c>
      <c r="P100" s="52">
        <f t="shared" si="18"/>
        <v>28053068.750737701</v>
      </c>
      <c r="Q100" s="52">
        <f t="shared" si="19"/>
        <v>30122965.750737701</v>
      </c>
      <c r="R100" s="48">
        <f t="shared" si="20"/>
        <v>30020405.750737701</v>
      </c>
      <c r="T100" s="49"/>
      <c r="U100" s="3"/>
      <c r="V100" s="50"/>
      <c r="W100" s="50"/>
      <c r="X100" s="50"/>
      <c r="Y100" s="50"/>
      <c r="Z100" s="50"/>
      <c r="AA100" s="50"/>
      <c r="AB100" s="50"/>
      <c r="AD100" s="5"/>
      <c r="AE100" s="16"/>
      <c r="AH100" s="5"/>
      <c r="AI100" s="5"/>
      <c r="AJ100" s="5"/>
      <c r="AK100" s="5"/>
      <c r="AL100" s="5"/>
      <c r="AM100" s="5"/>
      <c r="AN100" s="57"/>
    </row>
    <row r="101" spans="1:40" x14ac:dyDescent="0.25">
      <c r="A101" s="38">
        <v>1214</v>
      </c>
      <c r="B101" s="39" t="s">
        <v>116</v>
      </c>
      <c r="C101" s="52">
        <v>13142</v>
      </c>
      <c r="D101" s="41">
        <f t="shared" si="11"/>
        <v>17275398.322997399</v>
      </c>
      <c r="E101" s="53">
        <v>3860523</v>
      </c>
      <c r="F101" s="42">
        <f t="shared" si="13"/>
        <v>21135921.322997399</v>
      </c>
      <c r="G101" s="54">
        <v>247514</v>
      </c>
      <c r="H101" s="44">
        <f t="shared" si="14"/>
        <v>21383435.322997399</v>
      </c>
      <c r="I101" s="55">
        <v>567415</v>
      </c>
      <c r="J101" s="42">
        <f t="shared" si="15"/>
        <v>21950850.322997399</v>
      </c>
      <c r="K101" s="56">
        <v>2676925</v>
      </c>
      <c r="L101" s="47">
        <f t="shared" si="16"/>
        <v>24627775.322997399</v>
      </c>
      <c r="M101" s="46">
        <v>200426</v>
      </c>
      <c r="N101" s="47">
        <f t="shared" si="17"/>
        <v>24828201.322997399</v>
      </c>
      <c r="O101" s="52">
        <f t="shared" si="12"/>
        <v>17461617.37623037</v>
      </c>
      <c r="P101" s="52">
        <f t="shared" si="18"/>
        <v>21322140.37623037</v>
      </c>
      <c r="Q101" s="52">
        <f t="shared" si="19"/>
        <v>21569654.37623037</v>
      </c>
      <c r="R101" s="48">
        <f t="shared" si="20"/>
        <v>22137069.37623037</v>
      </c>
      <c r="T101" s="49"/>
      <c r="U101" s="3"/>
      <c r="V101" s="50"/>
      <c r="W101" s="50"/>
      <c r="X101" s="50"/>
      <c r="Y101" s="50"/>
      <c r="Z101" s="50"/>
      <c r="AA101" s="50"/>
      <c r="AB101" s="50"/>
      <c r="AD101" s="5"/>
      <c r="AE101" s="16"/>
      <c r="AH101" s="5"/>
      <c r="AI101" s="5"/>
      <c r="AJ101" s="5"/>
      <c r="AK101" s="5"/>
      <c r="AL101" s="5"/>
      <c r="AM101" s="5"/>
      <c r="AN101" s="57"/>
    </row>
    <row r="102" spans="1:40" x14ac:dyDescent="0.25">
      <c r="A102" s="38">
        <v>1230</v>
      </c>
      <c r="B102" s="39" t="s">
        <v>117</v>
      </c>
      <c r="C102" s="52">
        <v>21093</v>
      </c>
      <c r="D102" s="41">
        <f t="shared" si="11"/>
        <v>27727132.615049772</v>
      </c>
      <c r="E102" s="53">
        <v>2889174</v>
      </c>
      <c r="F102" s="42">
        <f t="shared" si="13"/>
        <v>30616306.615049772</v>
      </c>
      <c r="G102" s="54">
        <v>397493</v>
      </c>
      <c r="H102" s="44">
        <f t="shared" si="14"/>
        <v>31013799.615049772</v>
      </c>
      <c r="I102" s="55">
        <v>991739</v>
      </c>
      <c r="J102" s="42">
        <f t="shared" si="15"/>
        <v>32005538.615049772</v>
      </c>
      <c r="K102" s="56">
        <v>2422693</v>
      </c>
      <c r="L102" s="47">
        <f t="shared" si="16"/>
        <v>34428231.615049772</v>
      </c>
      <c r="M102" s="46">
        <v>1542173</v>
      </c>
      <c r="N102" s="47">
        <f t="shared" si="17"/>
        <v>35970404.615049772</v>
      </c>
      <c r="O102" s="52">
        <f t="shared" si="12"/>
        <v>28026015.470767558</v>
      </c>
      <c r="P102" s="52">
        <f t="shared" si="18"/>
        <v>30915189.470767558</v>
      </c>
      <c r="Q102" s="52">
        <f t="shared" si="19"/>
        <v>31312682.470767558</v>
      </c>
      <c r="R102" s="48">
        <f t="shared" si="20"/>
        <v>32304421.470767558</v>
      </c>
      <c r="T102" s="49"/>
      <c r="U102" s="3"/>
      <c r="V102" s="50"/>
      <c r="W102" s="50"/>
      <c r="X102" s="50"/>
      <c r="Y102" s="50"/>
      <c r="Z102" s="50"/>
      <c r="AA102" s="50"/>
      <c r="AB102" s="50"/>
      <c r="AD102" s="5"/>
      <c r="AE102" s="16"/>
      <c r="AH102" s="5"/>
      <c r="AI102" s="5"/>
      <c r="AJ102" s="5"/>
      <c r="AK102" s="5"/>
      <c r="AL102" s="5"/>
      <c r="AM102" s="5"/>
      <c r="AN102" s="57"/>
    </row>
    <row r="103" spans="1:40" x14ac:dyDescent="0.25">
      <c r="A103" s="38">
        <v>1231</v>
      </c>
      <c r="B103" s="39" t="s">
        <v>118</v>
      </c>
      <c r="C103" s="52">
        <v>15858</v>
      </c>
      <c r="D103" s="41">
        <f t="shared" si="11"/>
        <v>20845629.782840718</v>
      </c>
      <c r="E103" s="53">
        <v>1585844</v>
      </c>
      <c r="F103" s="42">
        <f t="shared" si="13"/>
        <v>22431473.782840718</v>
      </c>
      <c r="G103" s="54">
        <v>154592</v>
      </c>
      <c r="H103" s="44">
        <f t="shared" si="14"/>
        <v>22586065.782840718</v>
      </c>
      <c r="I103" s="55">
        <v>386582</v>
      </c>
      <c r="J103" s="42">
        <f t="shared" si="15"/>
        <v>22972647.782840718</v>
      </c>
      <c r="K103" s="56">
        <v>1406479</v>
      </c>
      <c r="L103" s="47">
        <f t="shared" si="16"/>
        <v>24379126.782840718</v>
      </c>
      <c r="M103" s="46">
        <v>205610</v>
      </c>
      <c r="N103" s="47">
        <f t="shared" si="17"/>
        <v>24584736.782840718</v>
      </c>
      <c r="O103" s="52">
        <f t="shared" si="12"/>
        <v>21070333.918144971</v>
      </c>
      <c r="P103" s="52">
        <f t="shared" si="18"/>
        <v>22656177.918144971</v>
      </c>
      <c r="Q103" s="52">
        <f t="shared" si="19"/>
        <v>22810769.918144971</v>
      </c>
      <c r="R103" s="48">
        <f t="shared" si="20"/>
        <v>23197351.918144971</v>
      </c>
      <c r="T103" s="49"/>
      <c r="U103" s="3"/>
      <c r="V103" s="50"/>
      <c r="W103" s="50"/>
      <c r="X103" s="50"/>
      <c r="Y103" s="50"/>
      <c r="Z103" s="50"/>
      <c r="AA103" s="50"/>
      <c r="AB103" s="50"/>
      <c r="AD103" s="5"/>
      <c r="AE103" s="16"/>
      <c r="AH103" s="5"/>
      <c r="AI103" s="5"/>
      <c r="AJ103" s="5"/>
      <c r="AK103" s="5"/>
      <c r="AL103" s="5"/>
      <c r="AM103" s="5"/>
      <c r="AN103" s="57"/>
    </row>
    <row r="104" spans="1:40" x14ac:dyDescent="0.25">
      <c r="A104" s="38">
        <v>1233</v>
      </c>
      <c r="B104" s="39" t="s">
        <v>119</v>
      </c>
      <c r="C104" s="52">
        <v>32575</v>
      </c>
      <c r="D104" s="41">
        <f t="shared" si="11"/>
        <v>42820430.708540574</v>
      </c>
      <c r="E104" s="53">
        <v>4882766</v>
      </c>
      <c r="F104" s="42">
        <f t="shared" si="13"/>
        <v>47703196.708540574</v>
      </c>
      <c r="G104" s="54">
        <v>758722</v>
      </c>
      <c r="H104" s="44">
        <f t="shared" si="14"/>
        <v>48461918.708540574</v>
      </c>
      <c r="I104" s="55">
        <v>1662775</v>
      </c>
      <c r="J104" s="42">
        <f t="shared" si="15"/>
        <v>50124693.708540574</v>
      </c>
      <c r="K104" s="56">
        <v>4807912</v>
      </c>
      <c r="L104" s="47">
        <f t="shared" si="16"/>
        <v>54932605.708540574</v>
      </c>
      <c r="M104" s="46">
        <v>3652905</v>
      </c>
      <c r="N104" s="47">
        <f t="shared" si="17"/>
        <v>58585510.708540574</v>
      </c>
      <c r="O104" s="52">
        <f t="shared" si="12"/>
        <v>43282010.807388857</v>
      </c>
      <c r="P104" s="52">
        <f t="shared" si="18"/>
        <v>48164776.807388857</v>
      </c>
      <c r="Q104" s="52">
        <f t="shared" si="19"/>
        <v>48923498.807388857</v>
      </c>
      <c r="R104" s="48">
        <f t="shared" si="20"/>
        <v>50586273.807388857</v>
      </c>
      <c r="T104" s="49"/>
      <c r="U104" s="3"/>
      <c r="V104" s="50"/>
      <c r="W104" s="50"/>
      <c r="X104" s="50"/>
      <c r="Y104" s="50"/>
      <c r="Z104" s="50"/>
      <c r="AA104" s="50"/>
      <c r="AB104" s="50"/>
      <c r="AD104" s="5"/>
      <c r="AE104" s="16"/>
      <c r="AH104" s="5"/>
      <c r="AI104" s="5"/>
      <c r="AJ104" s="5"/>
      <c r="AK104" s="5"/>
      <c r="AL104" s="5"/>
      <c r="AM104" s="5"/>
      <c r="AN104" s="57"/>
    </row>
    <row r="105" spans="1:40" x14ac:dyDescent="0.25">
      <c r="A105" s="38">
        <v>1256</v>
      </c>
      <c r="B105" s="39" t="s">
        <v>120</v>
      </c>
      <c r="C105" s="52">
        <v>13859</v>
      </c>
      <c r="D105" s="41">
        <f t="shared" si="11"/>
        <v>18217907.87995898</v>
      </c>
      <c r="E105" s="53">
        <v>2323406</v>
      </c>
      <c r="F105" s="42">
        <f t="shared" si="13"/>
        <v>20541313.87995898</v>
      </c>
      <c r="G105" s="54">
        <v>112913</v>
      </c>
      <c r="H105" s="44">
        <f t="shared" si="14"/>
        <v>20654226.87995898</v>
      </c>
      <c r="I105" s="55">
        <v>138393</v>
      </c>
      <c r="J105" s="42">
        <f t="shared" si="15"/>
        <v>20792619.87995898</v>
      </c>
      <c r="K105" s="56">
        <v>1510246</v>
      </c>
      <c r="L105" s="47">
        <f t="shared" si="16"/>
        <v>22302865.87995898</v>
      </c>
      <c r="M105" s="46">
        <v>-216947</v>
      </c>
      <c r="N105" s="47">
        <f t="shared" si="17"/>
        <v>22085918.87995898</v>
      </c>
      <c r="O105" s="52">
        <f t="shared" si="12"/>
        <v>18414286.654784411</v>
      </c>
      <c r="P105" s="52">
        <f t="shared" si="18"/>
        <v>20737692.654784411</v>
      </c>
      <c r="Q105" s="52">
        <f t="shared" si="19"/>
        <v>20850605.654784411</v>
      </c>
      <c r="R105" s="48">
        <f t="shared" si="20"/>
        <v>20988998.654784411</v>
      </c>
      <c r="T105" s="49"/>
      <c r="U105" s="3"/>
      <c r="V105" s="50"/>
      <c r="W105" s="50"/>
      <c r="X105" s="50"/>
      <c r="Y105" s="50"/>
      <c r="Z105" s="50"/>
      <c r="AA105" s="50"/>
      <c r="AB105" s="50"/>
      <c r="AD105" s="5"/>
      <c r="AE105" s="16"/>
      <c r="AH105" s="5"/>
      <c r="AI105" s="5"/>
      <c r="AJ105" s="5"/>
      <c r="AK105" s="5"/>
      <c r="AL105" s="5"/>
      <c r="AM105" s="5"/>
      <c r="AN105" s="57"/>
    </row>
    <row r="106" spans="1:40" x14ac:dyDescent="0.25">
      <c r="A106" s="38">
        <v>1257</v>
      </c>
      <c r="B106" s="39" t="s">
        <v>121</v>
      </c>
      <c r="C106" s="52">
        <v>9572</v>
      </c>
      <c r="D106" s="41">
        <f t="shared" si="11"/>
        <v>12582568.311347671</v>
      </c>
      <c r="E106" s="53">
        <v>3600217</v>
      </c>
      <c r="F106" s="42">
        <f t="shared" si="13"/>
        <v>16182785.311347671</v>
      </c>
      <c r="G106" s="54">
        <v>335360</v>
      </c>
      <c r="H106" s="44">
        <f t="shared" si="14"/>
        <v>16518145.311347671</v>
      </c>
      <c r="I106" s="55">
        <v>591819</v>
      </c>
      <c r="J106" s="42">
        <f t="shared" si="15"/>
        <v>17109964.311347671</v>
      </c>
      <c r="K106" s="56">
        <v>980777</v>
      </c>
      <c r="L106" s="47">
        <f t="shared" si="16"/>
        <v>18090741.311347671</v>
      </c>
      <c r="M106" s="46">
        <v>-62078</v>
      </c>
      <c r="N106" s="47">
        <f t="shared" si="17"/>
        <v>18028663.311347671</v>
      </c>
      <c r="O106" s="52">
        <f t="shared" si="12"/>
        <v>12718201.303095199</v>
      </c>
      <c r="P106" s="52">
        <f t="shared" si="18"/>
        <v>16318418.303095199</v>
      </c>
      <c r="Q106" s="52">
        <f t="shared" si="19"/>
        <v>16653778.303095199</v>
      </c>
      <c r="R106" s="48">
        <f t="shared" si="20"/>
        <v>17245597.303095199</v>
      </c>
      <c r="T106" s="49"/>
      <c r="U106" s="3"/>
      <c r="V106" s="50"/>
      <c r="W106" s="50"/>
      <c r="X106" s="50"/>
      <c r="Y106" s="50"/>
      <c r="Z106" s="50"/>
      <c r="AA106" s="50"/>
      <c r="AB106" s="50"/>
      <c r="AD106" s="5"/>
      <c r="AE106" s="16"/>
      <c r="AH106" s="5"/>
      <c r="AI106" s="5"/>
      <c r="AJ106" s="5"/>
      <c r="AK106" s="5"/>
      <c r="AL106" s="5"/>
      <c r="AM106" s="5"/>
      <c r="AN106" s="57"/>
    </row>
    <row r="107" spans="1:40" x14ac:dyDescent="0.25">
      <c r="A107" s="38">
        <v>1260</v>
      </c>
      <c r="B107" s="39" t="s">
        <v>122</v>
      </c>
      <c r="C107" s="52">
        <v>14442</v>
      </c>
      <c r="D107" s="41">
        <f t="shared" si="11"/>
        <v>18984271.996707384</v>
      </c>
      <c r="E107" s="53">
        <v>5712694</v>
      </c>
      <c r="F107" s="42">
        <f t="shared" si="13"/>
        <v>24696965.996707384</v>
      </c>
      <c r="G107" s="54">
        <v>225694</v>
      </c>
      <c r="H107" s="44">
        <f t="shared" si="14"/>
        <v>24922659.996707384</v>
      </c>
      <c r="I107" s="55">
        <v>417297</v>
      </c>
      <c r="J107" s="42">
        <f t="shared" si="15"/>
        <v>25339956.996707384</v>
      </c>
      <c r="K107" s="56">
        <v>1488908</v>
      </c>
      <c r="L107" s="47">
        <f t="shared" si="16"/>
        <v>26828864.996707384</v>
      </c>
      <c r="M107" s="46">
        <v>186051</v>
      </c>
      <c r="N107" s="47">
        <f t="shared" si="17"/>
        <v>27014915.996707384</v>
      </c>
      <c r="O107" s="52">
        <f t="shared" si="12"/>
        <v>19188911.744598921</v>
      </c>
      <c r="P107" s="52">
        <f t="shared" si="18"/>
        <v>24901605.744598921</v>
      </c>
      <c r="Q107" s="52">
        <f t="shared" si="19"/>
        <v>25127299.744598921</v>
      </c>
      <c r="R107" s="48">
        <f t="shared" si="20"/>
        <v>25544596.744598921</v>
      </c>
      <c r="T107" s="49"/>
      <c r="U107" s="3"/>
      <c r="V107" s="50"/>
      <c r="W107" s="50"/>
      <c r="X107" s="50"/>
      <c r="Y107" s="50"/>
      <c r="Z107" s="50"/>
      <c r="AA107" s="50"/>
      <c r="AB107" s="50"/>
      <c r="AD107" s="5"/>
      <c r="AE107" s="16"/>
      <c r="AH107" s="5"/>
      <c r="AI107" s="5"/>
      <c r="AJ107" s="5"/>
      <c r="AK107" s="5"/>
      <c r="AL107" s="5"/>
      <c r="AM107" s="5"/>
      <c r="AN107" s="57"/>
    </row>
    <row r="108" spans="1:40" x14ac:dyDescent="0.25">
      <c r="A108" s="38">
        <v>1261</v>
      </c>
      <c r="B108" s="39" t="s">
        <v>123</v>
      </c>
      <c r="C108" s="52">
        <v>27706</v>
      </c>
      <c r="D108" s="41">
        <f t="shared" si="11"/>
        <v>36420041.54139141</v>
      </c>
      <c r="E108" s="53">
        <v>4747953</v>
      </c>
      <c r="F108" s="42">
        <f t="shared" si="13"/>
        <v>41167994.54139141</v>
      </c>
      <c r="G108" s="54">
        <v>1040291</v>
      </c>
      <c r="H108" s="44">
        <f t="shared" si="14"/>
        <v>42208285.54139141</v>
      </c>
      <c r="I108" s="55">
        <v>1651544</v>
      </c>
      <c r="J108" s="42">
        <f t="shared" si="15"/>
        <v>43859829.54139141</v>
      </c>
      <c r="K108" s="56">
        <v>4163845</v>
      </c>
      <c r="L108" s="47">
        <f t="shared" si="16"/>
        <v>48023674.54139141</v>
      </c>
      <c r="M108" s="46">
        <v>1908590</v>
      </c>
      <c r="N108" s="47">
        <f t="shared" si="17"/>
        <v>49932264.54139141</v>
      </c>
      <c r="O108" s="52">
        <f t="shared" si="12"/>
        <v>36812629.053860806</v>
      </c>
      <c r="P108" s="52">
        <f t="shared" si="18"/>
        <v>41560582.053860806</v>
      </c>
      <c r="Q108" s="52">
        <f t="shared" si="19"/>
        <v>42600873.053860806</v>
      </c>
      <c r="R108" s="48">
        <f t="shared" si="20"/>
        <v>44252417.053860806</v>
      </c>
      <c r="T108" s="49"/>
      <c r="U108" s="3"/>
      <c r="V108" s="50"/>
      <c r="W108" s="50"/>
      <c r="X108" s="50"/>
      <c r="Y108" s="50"/>
      <c r="Z108" s="50"/>
      <c r="AA108" s="50"/>
      <c r="AB108" s="50"/>
      <c r="AD108" s="5"/>
      <c r="AE108" s="16"/>
      <c r="AH108" s="5"/>
      <c r="AI108" s="5"/>
      <c r="AJ108" s="5"/>
      <c r="AK108" s="5"/>
      <c r="AL108" s="5"/>
      <c r="AM108" s="5"/>
      <c r="AN108" s="57"/>
    </row>
    <row r="109" spans="1:40" x14ac:dyDescent="0.25">
      <c r="A109" s="38">
        <v>1262</v>
      </c>
      <c r="B109" s="39" t="s">
        <v>124</v>
      </c>
      <c r="C109" s="52">
        <v>19967</v>
      </c>
      <c r="D109" s="41">
        <f t="shared" si="11"/>
        <v>26246985.109974816</v>
      </c>
      <c r="E109" s="53">
        <v>2231287</v>
      </c>
      <c r="F109" s="42">
        <f t="shared" si="13"/>
        <v>28478272.109974816</v>
      </c>
      <c r="G109" s="54">
        <v>686981</v>
      </c>
      <c r="H109" s="44">
        <f t="shared" si="14"/>
        <v>29165253.109974816</v>
      </c>
      <c r="I109" s="55">
        <v>934171</v>
      </c>
      <c r="J109" s="42">
        <f t="shared" si="15"/>
        <v>30099424.109974816</v>
      </c>
      <c r="K109" s="56">
        <v>2529266</v>
      </c>
      <c r="L109" s="47">
        <f t="shared" si="16"/>
        <v>32628690.109974816</v>
      </c>
      <c r="M109" s="46">
        <v>1608210</v>
      </c>
      <c r="N109" s="47">
        <f t="shared" si="17"/>
        <v>34236900.109974816</v>
      </c>
      <c r="O109" s="52">
        <f t="shared" si="12"/>
        <v>26529912.81016526</v>
      </c>
      <c r="P109" s="52">
        <f t="shared" si="18"/>
        <v>28761199.81016526</v>
      </c>
      <c r="Q109" s="52">
        <f t="shared" si="19"/>
        <v>29448180.81016526</v>
      </c>
      <c r="R109" s="48">
        <f t="shared" si="20"/>
        <v>30382351.81016526</v>
      </c>
      <c r="T109" s="49"/>
      <c r="U109" s="3"/>
      <c r="V109" s="50"/>
      <c r="W109" s="50"/>
      <c r="X109" s="50"/>
      <c r="Y109" s="50"/>
      <c r="Z109" s="50"/>
      <c r="AA109" s="50"/>
      <c r="AB109" s="50"/>
      <c r="AD109" s="5"/>
      <c r="AE109" s="16"/>
      <c r="AH109" s="5"/>
      <c r="AI109" s="5"/>
      <c r="AJ109" s="5"/>
      <c r="AK109" s="5"/>
      <c r="AL109" s="5"/>
      <c r="AM109" s="5"/>
      <c r="AN109" s="57"/>
    </row>
    <row r="110" spans="1:40" x14ac:dyDescent="0.25">
      <c r="A110" s="38">
        <v>1263</v>
      </c>
      <c r="B110" s="39" t="s">
        <v>125</v>
      </c>
      <c r="C110" s="52">
        <v>19104</v>
      </c>
      <c r="D110" s="41">
        <f t="shared" si="11"/>
        <v>25112555.894273497</v>
      </c>
      <c r="E110" s="53">
        <v>2728611</v>
      </c>
      <c r="F110" s="42">
        <f t="shared" si="13"/>
        <v>27841166.894273497</v>
      </c>
      <c r="G110" s="54">
        <v>535484</v>
      </c>
      <c r="H110" s="44">
        <f t="shared" si="14"/>
        <v>28376650.894273497</v>
      </c>
      <c r="I110" s="55">
        <v>907798</v>
      </c>
      <c r="J110" s="42">
        <f t="shared" si="15"/>
        <v>29284448.894273497</v>
      </c>
      <c r="K110" s="56">
        <v>2370175</v>
      </c>
      <c r="L110" s="47">
        <f t="shared" si="16"/>
        <v>31654623.894273497</v>
      </c>
      <c r="M110" s="46">
        <v>1172733</v>
      </c>
      <c r="N110" s="47">
        <f t="shared" si="17"/>
        <v>32827356.894273497</v>
      </c>
      <c r="O110" s="52">
        <f t="shared" si="12"/>
        <v>25383255.087163676</v>
      </c>
      <c r="P110" s="52">
        <f t="shared" si="18"/>
        <v>28111866.087163676</v>
      </c>
      <c r="Q110" s="52">
        <f t="shared" si="19"/>
        <v>28647350.087163676</v>
      </c>
      <c r="R110" s="48">
        <f t="shared" si="20"/>
        <v>29555148.087163676</v>
      </c>
      <c r="T110" s="49"/>
      <c r="U110" s="3"/>
      <c r="V110" s="50"/>
      <c r="W110" s="50"/>
      <c r="X110" s="50"/>
      <c r="Y110" s="50"/>
      <c r="Z110" s="50"/>
      <c r="AA110" s="50"/>
      <c r="AB110" s="50"/>
      <c r="AD110" s="5"/>
      <c r="AE110" s="16"/>
      <c r="AH110" s="5"/>
      <c r="AI110" s="5"/>
      <c r="AJ110" s="5"/>
      <c r="AK110" s="5"/>
      <c r="AL110" s="5"/>
      <c r="AM110" s="5"/>
      <c r="AN110" s="57"/>
    </row>
    <row r="111" spans="1:40" x14ac:dyDescent="0.25">
      <c r="A111" s="38">
        <v>1264</v>
      </c>
      <c r="B111" s="39" t="s">
        <v>126</v>
      </c>
      <c r="C111" s="52">
        <v>14811</v>
      </c>
      <c r="D111" s="41">
        <f t="shared" si="11"/>
        <v>19469329.21639891</v>
      </c>
      <c r="E111" s="53">
        <v>4494542</v>
      </c>
      <c r="F111" s="42">
        <f t="shared" si="13"/>
        <v>23963871.21639891</v>
      </c>
      <c r="G111" s="54">
        <v>308625</v>
      </c>
      <c r="H111" s="44">
        <f t="shared" si="14"/>
        <v>24272496.21639891</v>
      </c>
      <c r="I111" s="55">
        <v>548580</v>
      </c>
      <c r="J111" s="42">
        <f t="shared" si="15"/>
        <v>24821076.21639891</v>
      </c>
      <c r="K111" s="56">
        <v>2291915</v>
      </c>
      <c r="L111" s="47">
        <f t="shared" si="16"/>
        <v>27112991.21639891</v>
      </c>
      <c r="M111" s="46">
        <v>706166</v>
      </c>
      <c r="N111" s="47">
        <f t="shared" si="17"/>
        <v>27819157.21639891</v>
      </c>
      <c r="O111" s="52">
        <f t="shared" si="12"/>
        <v>19679197.607620455</v>
      </c>
      <c r="P111" s="52">
        <f t="shared" si="18"/>
        <v>24173739.607620455</v>
      </c>
      <c r="Q111" s="52">
        <f t="shared" si="19"/>
        <v>24482364.607620455</v>
      </c>
      <c r="R111" s="48">
        <f t="shared" si="20"/>
        <v>25030944.607620455</v>
      </c>
      <c r="T111" s="49"/>
      <c r="U111" s="3"/>
      <c r="V111" s="50"/>
      <c r="W111" s="50"/>
      <c r="X111" s="50"/>
      <c r="Y111" s="50"/>
      <c r="Z111" s="50"/>
      <c r="AA111" s="50"/>
      <c r="AB111" s="50"/>
      <c r="AD111" s="5"/>
      <c r="AE111" s="16"/>
      <c r="AH111" s="5"/>
      <c r="AI111" s="5"/>
      <c r="AJ111" s="5"/>
      <c r="AK111" s="5"/>
      <c r="AL111" s="5"/>
      <c r="AM111" s="5"/>
      <c r="AN111" s="57"/>
    </row>
    <row r="112" spans="1:40" x14ac:dyDescent="0.25">
      <c r="A112" s="38">
        <v>1265</v>
      </c>
      <c r="B112" s="39" t="s">
        <v>127</v>
      </c>
      <c r="C112" s="52">
        <v>17960</v>
      </c>
      <c r="D112" s="41">
        <f t="shared" si="11"/>
        <v>23608747.06140871</v>
      </c>
      <c r="E112" s="53">
        <v>5468309</v>
      </c>
      <c r="F112" s="42">
        <f t="shared" si="13"/>
        <v>29077056.06140871</v>
      </c>
      <c r="G112" s="54">
        <v>852533</v>
      </c>
      <c r="H112" s="44">
        <f t="shared" si="14"/>
        <v>29929589.06140871</v>
      </c>
      <c r="I112" s="55">
        <v>1007131</v>
      </c>
      <c r="J112" s="42">
        <f t="shared" si="15"/>
        <v>30936720.06140871</v>
      </c>
      <c r="K112" s="56">
        <v>4166684</v>
      </c>
      <c r="L112" s="47">
        <f t="shared" si="16"/>
        <v>35103404.061408713</v>
      </c>
      <c r="M112" s="46">
        <v>580307</v>
      </c>
      <c r="N112" s="47">
        <f t="shared" si="17"/>
        <v>35683711.061408713</v>
      </c>
      <c r="O112" s="52">
        <f t="shared" si="12"/>
        <v>23863236.04299935</v>
      </c>
      <c r="P112" s="52">
        <f t="shared" si="18"/>
        <v>29331545.04299935</v>
      </c>
      <c r="Q112" s="52">
        <f t="shared" si="19"/>
        <v>30184078.04299935</v>
      </c>
      <c r="R112" s="48">
        <f t="shared" si="20"/>
        <v>31191209.04299935</v>
      </c>
      <c r="T112" s="49"/>
      <c r="U112" s="3"/>
      <c r="V112" s="50"/>
      <c r="W112" s="50"/>
      <c r="X112" s="50"/>
      <c r="Y112" s="50"/>
      <c r="Z112" s="50"/>
      <c r="AA112" s="50"/>
      <c r="AB112" s="50"/>
      <c r="AD112" s="5"/>
      <c r="AE112" s="16"/>
      <c r="AH112" s="5"/>
      <c r="AI112" s="5"/>
      <c r="AJ112" s="5"/>
      <c r="AK112" s="5"/>
      <c r="AL112" s="5"/>
      <c r="AM112" s="5"/>
      <c r="AN112" s="57"/>
    </row>
    <row r="113" spans="1:40" x14ac:dyDescent="0.25">
      <c r="A113" s="38">
        <v>1266</v>
      </c>
      <c r="B113" s="39" t="s">
        <v>128</v>
      </c>
      <c r="C113" s="52">
        <v>14610</v>
      </c>
      <c r="D113" s="41">
        <f t="shared" si="11"/>
        <v>19205111.056079134</v>
      </c>
      <c r="E113" s="53">
        <v>5027136</v>
      </c>
      <c r="F113" s="42">
        <f t="shared" si="13"/>
        <v>24232247.056079134</v>
      </c>
      <c r="G113" s="54">
        <v>735150</v>
      </c>
      <c r="H113" s="44">
        <f t="shared" si="14"/>
        <v>24967397.056079134</v>
      </c>
      <c r="I113" s="55">
        <v>1015124</v>
      </c>
      <c r="J113" s="42">
        <f t="shared" si="15"/>
        <v>25982521.056079134</v>
      </c>
      <c r="K113" s="56">
        <v>2053559</v>
      </c>
      <c r="L113" s="47">
        <f t="shared" si="16"/>
        <v>28036080.056079134</v>
      </c>
      <c r="M113" s="46">
        <v>203398</v>
      </c>
      <c r="N113" s="47">
        <f t="shared" si="17"/>
        <v>28239478.056079134</v>
      </c>
      <c r="O113" s="52">
        <f t="shared" si="12"/>
        <v>19412131.324511163</v>
      </c>
      <c r="P113" s="52">
        <f t="shared" si="18"/>
        <v>24439267.324511163</v>
      </c>
      <c r="Q113" s="52">
        <f t="shared" si="19"/>
        <v>25174417.324511163</v>
      </c>
      <c r="R113" s="48">
        <f t="shared" si="20"/>
        <v>26189541.324511163</v>
      </c>
      <c r="T113" s="49"/>
      <c r="U113" s="3"/>
      <c r="V113" s="50"/>
      <c r="W113" s="50"/>
      <c r="X113" s="50"/>
      <c r="Y113" s="50"/>
      <c r="Z113" s="50"/>
      <c r="AA113" s="50"/>
      <c r="AB113" s="50"/>
      <c r="AD113" s="5"/>
      <c r="AE113" s="16"/>
      <c r="AH113" s="5"/>
      <c r="AI113" s="5"/>
      <c r="AJ113" s="5"/>
      <c r="AK113" s="5"/>
      <c r="AL113" s="5"/>
      <c r="AM113" s="5"/>
      <c r="AN113" s="57"/>
    </row>
    <row r="114" spans="1:40" x14ac:dyDescent="0.25">
      <c r="A114" s="38">
        <v>1267</v>
      </c>
      <c r="B114" s="39" t="s">
        <v>129</v>
      </c>
      <c r="C114" s="52">
        <v>14888</v>
      </c>
      <c r="D114" s="41">
        <f t="shared" si="11"/>
        <v>19570547.118610963</v>
      </c>
      <c r="E114" s="53">
        <v>5748930</v>
      </c>
      <c r="F114" s="42">
        <f t="shared" si="13"/>
        <v>25319477.118610963</v>
      </c>
      <c r="G114" s="54">
        <v>576016</v>
      </c>
      <c r="H114" s="44">
        <f t="shared" si="14"/>
        <v>25895493.118610963</v>
      </c>
      <c r="I114" s="55">
        <v>631633</v>
      </c>
      <c r="J114" s="42">
        <f t="shared" si="15"/>
        <v>26527126.118610963</v>
      </c>
      <c r="K114" s="56">
        <v>2021455</v>
      </c>
      <c r="L114" s="47">
        <f t="shared" si="16"/>
        <v>28548581.118610963</v>
      </c>
      <c r="M114" s="46">
        <v>587690</v>
      </c>
      <c r="N114" s="47">
        <f t="shared" si="17"/>
        <v>29136271.118610963</v>
      </c>
      <c r="O114" s="52">
        <f t="shared" si="12"/>
        <v>19781506.581746902</v>
      </c>
      <c r="P114" s="52">
        <f t="shared" si="18"/>
        <v>25530436.581746902</v>
      </c>
      <c r="Q114" s="52">
        <f t="shared" si="19"/>
        <v>26106452.581746902</v>
      </c>
      <c r="R114" s="48">
        <f t="shared" si="20"/>
        <v>26738085.581746902</v>
      </c>
      <c r="T114" s="49"/>
      <c r="U114" s="3"/>
      <c r="V114" s="50"/>
      <c r="W114" s="50"/>
      <c r="X114" s="50"/>
      <c r="Y114" s="50"/>
      <c r="Z114" s="50"/>
      <c r="AA114" s="50"/>
      <c r="AB114" s="50"/>
      <c r="AD114" s="5"/>
      <c r="AE114" s="16"/>
      <c r="AH114" s="5"/>
      <c r="AI114" s="5"/>
      <c r="AJ114" s="5"/>
      <c r="AK114" s="5"/>
      <c r="AL114" s="5"/>
      <c r="AM114" s="5"/>
      <c r="AN114" s="57"/>
    </row>
    <row r="115" spans="1:40" x14ac:dyDescent="0.25">
      <c r="A115" s="38">
        <v>1270</v>
      </c>
      <c r="B115" s="39" t="s">
        <v>130</v>
      </c>
      <c r="C115" s="52">
        <v>12753</v>
      </c>
      <c r="D115" s="41">
        <f t="shared" si="11"/>
        <v>16764050.739094948</v>
      </c>
      <c r="E115" s="53">
        <v>4491262</v>
      </c>
      <c r="F115" s="42">
        <f t="shared" si="13"/>
        <v>21255312.73909495</v>
      </c>
      <c r="G115" s="54">
        <v>441131</v>
      </c>
      <c r="H115" s="44">
        <f t="shared" si="14"/>
        <v>21696443.73909495</v>
      </c>
      <c r="I115" s="55">
        <v>1171461</v>
      </c>
      <c r="J115" s="42">
        <f t="shared" si="15"/>
        <v>22867904.73909495</v>
      </c>
      <c r="K115" s="56">
        <v>2594605</v>
      </c>
      <c r="L115" s="47">
        <f t="shared" si="16"/>
        <v>25462509.73909495</v>
      </c>
      <c r="M115" s="46">
        <v>38535</v>
      </c>
      <c r="N115" s="47">
        <f t="shared" si="17"/>
        <v>25501044.73909495</v>
      </c>
      <c r="O115" s="52">
        <f t="shared" si="12"/>
        <v>16944757.753695473</v>
      </c>
      <c r="P115" s="52">
        <f t="shared" si="18"/>
        <v>21436019.753695473</v>
      </c>
      <c r="Q115" s="52">
        <f t="shared" si="19"/>
        <v>21877150.753695473</v>
      </c>
      <c r="R115" s="48">
        <f t="shared" si="20"/>
        <v>23048611.753695473</v>
      </c>
      <c r="T115" s="49"/>
      <c r="U115" s="3"/>
      <c r="V115" s="50"/>
      <c r="W115" s="50"/>
      <c r="X115" s="50"/>
      <c r="Y115" s="50"/>
      <c r="Z115" s="50"/>
      <c r="AA115" s="50"/>
      <c r="AB115" s="50"/>
      <c r="AD115" s="5"/>
      <c r="AE115" s="16"/>
      <c r="AH115" s="5"/>
      <c r="AI115" s="5"/>
      <c r="AJ115" s="5"/>
      <c r="AK115" s="5"/>
      <c r="AL115" s="5"/>
      <c r="AM115" s="5"/>
      <c r="AN115" s="57"/>
    </row>
    <row r="116" spans="1:40" x14ac:dyDescent="0.25">
      <c r="A116" s="38">
        <v>1272</v>
      </c>
      <c r="B116" s="39" t="s">
        <v>131</v>
      </c>
      <c r="C116" s="52">
        <v>12149</v>
      </c>
      <c r="D116" s="41">
        <f t="shared" si="11"/>
        <v>15970081.739925079</v>
      </c>
      <c r="E116" s="53">
        <v>3081465</v>
      </c>
      <c r="F116" s="42">
        <f t="shared" si="13"/>
        <v>19051546.739925079</v>
      </c>
      <c r="G116" s="54">
        <v>181090</v>
      </c>
      <c r="H116" s="44">
        <f t="shared" si="14"/>
        <v>19232636.739925079</v>
      </c>
      <c r="I116" s="55">
        <v>274202</v>
      </c>
      <c r="J116" s="42">
        <f t="shared" si="15"/>
        <v>19506838.739925079</v>
      </c>
      <c r="K116" s="56">
        <v>2308950</v>
      </c>
      <c r="L116" s="47">
        <f t="shared" si="16"/>
        <v>21815788.739925079</v>
      </c>
      <c r="M116" s="46">
        <v>81202</v>
      </c>
      <c r="N116" s="47">
        <f t="shared" si="17"/>
        <v>21896990.739925079</v>
      </c>
      <c r="O116" s="52">
        <f t="shared" si="12"/>
        <v>16142230.216391932</v>
      </c>
      <c r="P116" s="52">
        <f t="shared" si="18"/>
        <v>19223695.216391932</v>
      </c>
      <c r="Q116" s="52">
        <f t="shared" si="19"/>
        <v>19404785.216391932</v>
      </c>
      <c r="R116" s="48">
        <f t="shared" si="20"/>
        <v>19678987.216391932</v>
      </c>
      <c r="T116" s="49"/>
      <c r="U116" s="3"/>
      <c r="V116" s="50"/>
      <c r="W116" s="50"/>
      <c r="X116" s="50"/>
      <c r="Y116" s="50"/>
      <c r="Z116" s="50"/>
      <c r="AA116" s="50"/>
      <c r="AB116" s="50"/>
      <c r="AD116" s="5"/>
      <c r="AE116" s="16"/>
      <c r="AH116" s="5"/>
      <c r="AI116" s="5"/>
      <c r="AJ116" s="5"/>
      <c r="AK116" s="5"/>
      <c r="AL116" s="5"/>
      <c r="AM116" s="5"/>
      <c r="AN116" s="57"/>
    </row>
    <row r="117" spans="1:40" x14ac:dyDescent="0.25">
      <c r="A117" s="38">
        <v>1273</v>
      </c>
      <c r="B117" s="39" t="s">
        <v>132</v>
      </c>
      <c r="C117" s="52">
        <v>12609</v>
      </c>
      <c r="D117" s="41">
        <f t="shared" si="11"/>
        <v>16574760.116776304</v>
      </c>
      <c r="E117" s="53">
        <v>2803829</v>
      </c>
      <c r="F117" s="42">
        <f t="shared" si="13"/>
        <v>19378589.116776302</v>
      </c>
      <c r="G117" s="54">
        <v>249690</v>
      </c>
      <c r="H117" s="44">
        <f t="shared" si="14"/>
        <v>19628279.116776302</v>
      </c>
      <c r="I117" s="55">
        <v>206765</v>
      </c>
      <c r="J117" s="42">
        <f t="shared" si="15"/>
        <v>19835044.116776302</v>
      </c>
      <c r="K117" s="56">
        <v>2551579</v>
      </c>
      <c r="L117" s="47">
        <f t="shared" si="16"/>
        <v>22386623.116776302</v>
      </c>
      <c r="M117" s="46">
        <v>-168054</v>
      </c>
      <c r="N117" s="47">
        <f t="shared" si="17"/>
        <v>22218569.116776302</v>
      </c>
      <c r="O117" s="52">
        <f t="shared" si="12"/>
        <v>16753426.685199266</v>
      </c>
      <c r="P117" s="52">
        <f t="shared" si="18"/>
        <v>19557255.685199268</v>
      </c>
      <c r="Q117" s="52">
        <f t="shared" si="19"/>
        <v>19806945.685199268</v>
      </c>
      <c r="R117" s="48">
        <f t="shared" si="20"/>
        <v>20013710.685199268</v>
      </c>
      <c r="T117" s="49"/>
      <c r="U117" s="3"/>
      <c r="V117" s="50"/>
      <c r="W117" s="50"/>
      <c r="X117" s="50"/>
      <c r="Y117" s="50"/>
      <c r="Z117" s="50"/>
      <c r="AA117" s="50"/>
      <c r="AB117" s="50"/>
      <c r="AD117" s="5"/>
      <c r="AE117" s="16"/>
      <c r="AH117" s="5"/>
      <c r="AI117" s="5"/>
      <c r="AJ117" s="5"/>
      <c r="AK117" s="5"/>
      <c r="AL117" s="5"/>
      <c r="AM117" s="5"/>
      <c r="AN117" s="57"/>
    </row>
    <row r="118" spans="1:40" x14ac:dyDescent="0.25">
      <c r="A118" s="38">
        <v>1275</v>
      </c>
      <c r="B118" s="39" t="s">
        <v>133</v>
      </c>
      <c r="C118" s="52">
        <v>6910</v>
      </c>
      <c r="D118" s="41">
        <f t="shared" si="11"/>
        <v>9083320.8348738402</v>
      </c>
      <c r="E118" s="53">
        <v>1619686</v>
      </c>
      <c r="F118" s="42">
        <f t="shared" si="13"/>
        <v>10703006.83487384</v>
      </c>
      <c r="G118" s="54">
        <v>190450</v>
      </c>
      <c r="H118" s="44">
        <f t="shared" si="14"/>
        <v>10893456.83487384</v>
      </c>
      <c r="I118" s="55">
        <v>113164</v>
      </c>
      <c r="J118" s="42">
        <f t="shared" si="15"/>
        <v>11006620.83487384</v>
      </c>
      <c r="K118" s="56">
        <v>475094</v>
      </c>
      <c r="L118" s="47">
        <f t="shared" si="16"/>
        <v>11481714.83487384</v>
      </c>
      <c r="M118" s="46">
        <v>-236040</v>
      </c>
      <c r="N118" s="47">
        <f t="shared" si="17"/>
        <v>11245674.83487384</v>
      </c>
      <c r="O118" s="52">
        <f t="shared" si="12"/>
        <v>9181233.9118666761</v>
      </c>
      <c r="P118" s="52">
        <f t="shared" si="18"/>
        <v>10800919.911866676</v>
      </c>
      <c r="Q118" s="52">
        <f t="shared" si="19"/>
        <v>10991369.911866676</v>
      </c>
      <c r="R118" s="48">
        <f t="shared" si="20"/>
        <v>11104533.911866676</v>
      </c>
      <c r="T118" s="49"/>
      <c r="U118" s="3"/>
      <c r="V118" s="50"/>
      <c r="W118" s="50"/>
      <c r="X118" s="50"/>
      <c r="Y118" s="50"/>
      <c r="Z118" s="50"/>
      <c r="AA118" s="50"/>
      <c r="AB118" s="50"/>
      <c r="AD118" s="5"/>
      <c r="AE118" s="16"/>
      <c r="AH118" s="5"/>
      <c r="AI118" s="5"/>
      <c r="AJ118" s="5"/>
      <c r="AK118" s="5"/>
      <c r="AL118" s="5"/>
      <c r="AM118" s="5"/>
      <c r="AN118" s="57"/>
    </row>
    <row r="119" spans="1:40" x14ac:dyDescent="0.25">
      <c r="A119" s="38">
        <v>1276</v>
      </c>
      <c r="B119" s="39" t="s">
        <v>134</v>
      </c>
      <c r="C119" s="52">
        <v>16248</v>
      </c>
      <c r="D119" s="41">
        <f t="shared" si="11"/>
        <v>21358291.884953715</v>
      </c>
      <c r="E119" s="53">
        <v>5957688</v>
      </c>
      <c r="F119" s="42">
        <f t="shared" si="13"/>
        <v>27315979.884953715</v>
      </c>
      <c r="G119" s="54">
        <v>692911</v>
      </c>
      <c r="H119" s="44">
        <f t="shared" si="14"/>
        <v>28008890.884953715</v>
      </c>
      <c r="I119" s="55">
        <v>632616</v>
      </c>
      <c r="J119" s="42">
        <f t="shared" si="15"/>
        <v>28641506.884953715</v>
      </c>
      <c r="K119" s="56">
        <v>1189439</v>
      </c>
      <c r="L119" s="47">
        <f t="shared" si="16"/>
        <v>29830945.884953715</v>
      </c>
      <c r="M119" s="46">
        <v>-387408</v>
      </c>
      <c r="N119" s="47">
        <f t="shared" si="17"/>
        <v>29443537.884953715</v>
      </c>
      <c r="O119" s="52">
        <f t="shared" si="12"/>
        <v>21588522.228655539</v>
      </c>
      <c r="P119" s="52">
        <f t="shared" si="18"/>
        <v>27546210.228655539</v>
      </c>
      <c r="Q119" s="52">
        <f t="shared" si="19"/>
        <v>28239121.228655539</v>
      </c>
      <c r="R119" s="48">
        <f t="shared" si="20"/>
        <v>28871737.228655539</v>
      </c>
      <c r="T119" s="49"/>
      <c r="U119" s="3"/>
      <c r="V119" s="50"/>
      <c r="W119" s="50"/>
      <c r="X119" s="50"/>
      <c r="Y119" s="50"/>
      <c r="Z119" s="50"/>
      <c r="AA119" s="50"/>
      <c r="AB119" s="50"/>
      <c r="AD119" s="5"/>
      <c r="AE119" s="16"/>
      <c r="AH119" s="5"/>
      <c r="AI119" s="5"/>
      <c r="AJ119" s="5"/>
      <c r="AK119" s="5"/>
      <c r="AL119" s="5"/>
      <c r="AM119" s="5"/>
      <c r="AN119" s="57"/>
    </row>
    <row r="120" spans="1:40" x14ac:dyDescent="0.25">
      <c r="A120" s="38">
        <v>1277</v>
      </c>
      <c r="B120" s="39" t="s">
        <v>135</v>
      </c>
      <c r="C120" s="52">
        <v>14190</v>
      </c>
      <c r="D120" s="41">
        <f t="shared" si="11"/>
        <v>18653013.407649755</v>
      </c>
      <c r="E120" s="53">
        <v>4563464</v>
      </c>
      <c r="F120" s="42">
        <f t="shared" si="13"/>
        <v>23216477.407649755</v>
      </c>
      <c r="G120" s="54">
        <v>195993</v>
      </c>
      <c r="H120" s="44">
        <f t="shared" si="14"/>
        <v>23412470.407649755</v>
      </c>
      <c r="I120" s="55">
        <v>296548</v>
      </c>
      <c r="J120" s="42">
        <f t="shared" si="15"/>
        <v>23709018.407649755</v>
      </c>
      <c r="K120" s="56">
        <v>1826491</v>
      </c>
      <c r="L120" s="47">
        <f t="shared" si="16"/>
        <v>25535509.407649755</v>
      </c>
      <c r="M120" s="46">
        <v>105960</v>
      </c>
      <c r="N120" s="47">
        <f t="shared" si="17"/>
        <v>25641469.407649755</v>
      </c>
      <c r="O120" s="52">
        <f t="shared" si="12"/>
        <v>18854082.374730557</v>
      </c>
      <c r="P120" s="52">
        <f t="shared" si="18"/>
        <v>23417546.374730557</v>
      </c>
      <c r="Q120" s="52">
        <f t="shared" si="19"/>
        <v>23613539.374730557</v>
      </c>
      <c r="R120" s="48">
        <f t="shared" si="20"/>
        <v>23910087.374730557</v>
      </c>
      <c r="T120" s="49"/>
      <c r="U120" s="3"/>
      <c r="V120" s="50"/>
      <c r="W120" s="50"/>
      <c r="X120" s="50"/>
      <c r="Y120" s="50"/>
      <c r="Z120" s="50"/>
      <c r="AA120" s="50"/>
      <c r="AB120" s="50"/>
      <c r="AD120" s="5"/>
      <c r="AE120" s="16"/>
      <c r="AH120" s="5"/>
      <c r="AI120" s="5"/>
      <c r="AJ120" s="5"/>
      <c r="AK120" s="5"/>
      <c r="AL120" s="5"/>
      <c r="AM120" s="5"/>
      <c r="AN120" s="57"/>
    </row>
    <row r="121" spans="1:40" x14ac:dyDescent="0.25">
      <c r="A121" s="38">
        <v>1278</v>
      </c>
      <c r="B121" s="39" t="s">
        <v>136</v>
      </c>
      <c r="C121" s="52">
        <v>14237</v>
      </c>
      <c r="D121" s="41">
        <f t="shared" si="11"/>
        <v>18714795.763545424</v>
      </c>
      <c r="E121" s="53">
        <v>5552236</v>
      </c>
      <c r="F121" s="42">
        <f t="shared" si="13"/>
        <v>24267031.763545424</v>
      </c>
      <c r="G121" s="54">
        <v>1002716</v>
      </c>
      <c r="H121" s="44">
        <f t="shared" si="14"/>
        <v>25269747.763545424</v>
      </c>
      <c r="I121" s="55">
        <v>1381846</v>
      </c>
      <c r="J121" s="42">
        <f t="shared" si="15"/>
        <v>26651593.763545424</v>
      </c>
      <c r="K121" s="56">
        <v>4061991</v>
      </c>
      <c r="L121" s="47">
        <f t="shared" si="16"/>
        <v>30713584.763545424</v>
      </c>
      <c r="M121" s="46">
        <v>2441866</v>
      </c>
      <c r="N121" s="47">
        <f t="shared" si="17"/>
        <v>33155450.763545424</v>
      </c>
      <c r="O121" s="52">
        <f t="shared" si="12"/>
        <v>18916530.709586959</v>
      </c>
      <c r="P121" s="52">
        <f t="shared" si="18"/>
        <v>24468766.709586959</v>
      </c>
      <c r="Q121" s="52">
        <f t="shared" si="19"/>
        <v>25471482.709586959</v>
      </c>
      <c r="R121" s="48">
        <f t="shared" si="20"/>
        <v>26853328.709586959</v>
      </c>
      <c r="T121" s="49"/>
      <c r="U121" s="3"/>
      <c r="V121" s="50"/>
      <c r="W121" s="50"/>
      <c r="X121" s="50"/>
      <c r="Y121" s="50"/>
      <c r="Z121" s="50"/>
      <c r="AA121" s="50"/>
      <c r="AB121" s="50"/>
      <c r="AD121" s="5"/>
      <c r="AE121" s="16"/>
      <c r="AH121" s="5"/>
      <c r="AI121" s="5"/>
      <c r="AJ121" s="5"/>
      <c r="AK121" s="5"/>
      <c r="AL121" s="5"/>
      <c r="AM121" s="5"/>
      <c r="AN121" s="57"/>
    </row>
    <row r="122" spans="1:40" x14ac:dyDescent="0.25">
      <c r="A122" s="38">
        <v>1280</v>
      </c>
      <c r="B122" s="39" t="s">
        <v>137</v>
      </c>
      <c r="C122" s="52">
        <v>280279</v>
      </c>
      <c r="D122" s="41">
        <f t="shared" si="11"/>
        <v>368431849.53366214</v>
      </c>
      <c r="E122" s="53">
        <v>17016752</v>
      </c>
      <c r="F122" s="42">
        <f t="shared" si="13"/>
        <v>385448601.53366214</v>
      </c>
      <c r="G122" s="54">
        <v>54807</v>
      </c>
      <c r="H122" s="44">
        <f t="shared" si="14"/>
        <v>385503408.53366214</v>
      </c>
      <c r="I122" s="55">
        <v>6837189</v>
      </c>
      <c r="J122" s="42">
        <f t="shared" si="15"/>
        <v>392340597.53366214</v>
      </c>
      <c r="K122" s="56">
        <v>16446168</v>
      </c>
      <c r="L122" s="47">
        <f t="shared" si="16"/>
        <v>408786765.53366214</v>
      </c>
      <c r="M122" s="46">
        <v>-11991851</v>
      </c>
      <c r="N122" s="47">
        <f t="shared" si="17"/>
        <v>396794914.53366214</v>
      </c>
      <c r="O122" s="52">
        <f t="shared" si="12"/>
        <v>372403337.13228369</v>
      </c>
      <c r="P122" s="52">
        <f t="shared" si="18"/>
        <v>389420089.13228369</v>
      </c>
      <c r="Q122" s="52">
        <f t="shared" si="19"/>
        <v>389474896.13228369</v>
      </c>
      <c r="R122" s="48">
        <f t="shared" si="20"/>
        <v>396312085.13228369</v>
      </c>
      <c r="T122" s="49"/>
      <c r="U122" s="3"/>
      <c r="V122" s="50"/>
      <c r="W122" s="50"/>
      <c r="X122" s="50"/>
      <c r="Y122" s="50"/>
      <c r="Z122" s="50"/>
      <c r="AA122" s="50"/>
      <c r="AB122" s="50"/>
      <c r="AD122" s="5"/>
      <c r="AE122" s="16"/>
      <c r="AH122" s="5"/>
      <c r="AI122" s="5"/>
      <c r="AJ122" s="5"/>
      <c r="AK122" s="5"/>
      <c r="AL122" s="5"/>
      <c r="AM122" s="5"/>
      <c r="AN122" s="57"/>
    </row>
    <row r="123" spans="1:40" x14ac:dyDescent="0.25">
      <c r="A123" s="38">
        <v>1281</v>
      </c>
      <c r="B123" s="39" t="s">
        <v>138</v>
      </c>
      <c r="C123" s="52">
        <v>105199</v>
      </c>
      <c r="D123" s="41">
        <f t="shared" si="11"/>
        <v>138286001.23124358</v>
      </c>
      <c r="E123" s="53">
        <v>11549433</v>
      </c>
      <c r="F123" s="42">
        <f t="shared" si="13"/>
        <v>149835434.23124358</v>
      </c>
      <c r="G123" s="54">
        <v>1150535</v>
      </c>
      <c r="H123" s="44">
        <f t="shared" si="14"/>
        <v>150985969.23124358</v>
      </c>
      <c r="I123" s="55">
        <v>3875679</v>
      </c>
      <c r="J123" s="42">
        <f t="shared" si="15"/>
        <v>154861648.23124358</v>
      </c>
      <c r="K123" s="56">
        <v>9292958</v>
      </c>
      <c r="L123" s="47">
        <f t="shared" si="16"/>
        <v>164154606.23124358</v>
      </c>
      <c r="M123" s="46">
        <v>-708287</v>
      </c>
      <c r="N123" s="47">
        <f t="shared" si="17"/>
        <v>163446319.23124358</v>
      </c>
      <c r="O123" s="52">
        <f t="shared" si="12"/>
        <v>139776646.35231006</v>
      </c>
      <c r="P123" s="52">
        <f t="shared" si="18"/>
        <v>151326079.35231006</v>
      </c>
      <c r="Q123" s="52">
        <f t="shared" si="19"/>
        <v>152476614.35231006</v>
      </c>
      <c r="R123" s="48">
        <f t="shared" si="20"/>
        <v>156352293.35231006</v>
      </c>
      <c r="T123" s="49"/>
      <c r="U123" s="3"/>
      <c r="V123" s="50"/>
      <c r="W123" s="50"/>
      <c r="X123" s="50"/>
      <c r="Y123" s="50"/>
      <c r="Z123" s="50"/>
      <c r="AA123" s="50"/>
      <c r="AB123" s="50"/>
      <c r="AD123" s="5"/>
      <c r="AE123" s="16"/>
      <c r="AH123" s="5"/>
      <c r="AI123" s="5"/>
      <c r="AJ123" s="5"/>
      <c r="AK123" s="5"/>
      <c r="AL123" s="5"/>
      <c r="AM123" s="5"/>
      <c r="AN123" s="57"/>
    </row>
    <row r="124" spans="1:40" x14ac:dyDescent="0.25">
      <c r="A124" s="38">
        <v>1282</v>
      </c>
      <c r="B124" s="39" t="s">
        <v>139</v>
      </c>
      <c r="C124" s="52">
        <v>40321</v>
      </c>
      <c r="D124" s="41">
        <f t="shared" si="11"/>
        <v>53002688.767430991</v>
      </c>
      <c r="E124" s="53">
        <v>4890813</v>
      </c>
      <c r="F124" s="42">
        <f t="shared" si="13"/>
        <v>57893501.767430991</v>
      </c>
      <c r="G124" s="54">
        <v>2172535</v>
      </c>
      <c r="H124" s="44">
        <f t="shared" si="14"/>
        <v>60066036.767430991</v>
      </c>
      <c r="I124" s="55">
        <v>1016442</v>
      </c>
      <c r="J124" s="42">
        <f t="shared" si="15"/>
        <v>61082478.767430991</v>
      </c>
      <c r="K124" s="56">
        <v>4384778</v>
      </c>
      <c r="L124" s="47">
        <f t="shared" si="16"/>
        <v>65467256.767430991</v>
      </c>
      <c r="M124" s="46">
        <v>-1227955</v>
      </c>
      <c r="N124" s="47">
        <f t="shared" si="17"/>
        <v>64239301.767430991</v>
      </c>
      <c r="O124" s="52">
        <f t="shared" si="12"/>
        <v>53574027.866914079</v>
      </c>
      <c r="P124" s="52">
        <f t="shared" si="18"/>
        <v>58464840.866914079</v>
      </c>
      <c r="Q124" s="52">
        <f t="shared" si="19"/>
        <v>60637375.866914079</v>
      </c>
      <c r="R124" s="48">
        <f t="shared" si="20"/>
        <v>61653817.866914079</v>
      </c>
      <c r="T124" s="49"/>
      <c r="U124" s="3"/>
      <c r="V124" s="50"/>
      <c r="W124" s="50"/>
      <c r="X124" s="50"/>
      <c r="Y124" s="50"/>
      <c r="Z124" s="50"/>
      <c r="AA124" s="50"/>
      <c r="AB124" s="50"/>
      <c r="AD124" s="5"/>
      <c r="AE124" s="16"/>
      <c r="AH124" s="5"/>
      <c r="AI124" s="5"/>
      <c r="AJ124" s="5"/>
      <c r="AK124" s="5"/>
      <c r="AL124" s="5"/>
      <c r="AM124" s="5"/>
      <c r="AN124" s="57"/>
    </row>
    <row r="125" spans="1:40" x14ac:dyDescent="0.25">
      <c r="A125" s="38">
        <v>1283</v>
      </c>
      <c r="B125" s="39" t="s">
        <v>140</v>
      </c>
      <c r="C125" s="52">
        <v>124751</v>
      </c>
      <c r="D125" s="41">
        <f t="shared" si="11"/>
        <v>163987461.28384176</v>
      </c>
      <c r="E125" s="53">
        <v>13914597</v>
      </c>
      <c r="F125" s="42">
        <f t="shared" si="13"/>
        <v>177902058.28384176</v>
      </c>
      <c r="G125" s="54">
        <v>1878890</v>
      </c>
      <c r="H125" s="44">
        <f t="shared" si="14"/>
        <v>179780948.28384176</v>
      </c>
      <c r="I125" s="55">
        <v>3781901</v>
      </c>
      <c r="J125" s="42">
        <f t="shared" si="15"/>
        <v>183562849.28384176</v>
      </c>
      <c r="K125" s="56">
        <v>11498934</v>
      </c>
      <c r="L125" s="47">
        <f t="shared" si="16"/>
        <v>195061783.28384176</v>
      </c>
      <c r="M125" s="46">
        <v>-896265</v>
      </c>
      <c r="N125" s="47">
        <f t="shared" si="17"/>
        <v>194165518.28384176</v>
      </c>
      <c r="O125" s="52">
        <f t="shared" si="12"/>
        <v>165755153.65257305</v>
      </c>
      <c r="P125" s="52">
        <f t="shared" si="18"/>
        <v>179669750.65257305</v>
      </c>
      <c r="Q125" s="52">
        <f t="shared" si="19"/>
        <v>181548640.65257305</v>
      </c>
      <c r="R125" s="48">
        <f t="shared" si="20"/>
        <v>185330541.65257305</v>
      </c>
      <c r="T125" s="49"/>
      <c r="U125" s="3"/>
      <c r="V125" s="50"/>
      <c r="W125" s="50"/>
      <c r="X125" s="50"/>
      <c r="Y125" s="50"/>
      <c r="Z125" s="50"/>
      <c r="AA125" s="50"/>
      <c r="AB125" s="50"/>
      <c r="AD125" s="5"/>
      <c r="AE125" s="16"/>
      <c r="AH125" s="5"/>
      <c r="AI125" s="5"/>
      <c r="AJ125" s="5"/>
      <c r="AK125" s="5"/>
      <c r="AL125" s="5"/>
      <c r="AM125" s="5"/>
      <c r="AN125" s="57"/>
    </row>
    <row r="126" spans="1:40" x14ac:dyDescent="0.25">
      <c r="A126" s="38">
        <v>1284</v>
      </c>
      <c r="B126" s="39" t="s">
        <v>141</v>
      </c>
      <c r="C126" s="52">
        <v>24100</v>
      </c>
      <c r="D126" s="41">
        <f t="shared" si="11"/>
        <v>31679888.874162022</v>
      </c>
      <c r="E126" s="53">
        <v>5823779</v>
      </c>
      <c r="F126" s="42">
        <f t="shared" si="13"/>
        <v>37503667.874162018</v>
      </c>
      <c r="G126" s="54">
        <v>557294</v>
      </c>
      <c r="H126" s="44">
        <f t="shared" si="14"/>
        <v>38060961.874162018</v>
      </c>
      <c r="I126" s="55">
        <v>1252504</v>
      </c>
      <c r="J126" s="42">
        <f t="shared" si="15"/>
        <v>39313465.874162018</v>
      </c>
      <c r="K126" s="56">
        <v>4198634</v>
      </c>
      <c r="L126" s="47">
        <f t="shared" si="16"/>
        <v>43512099.874162018</v>
      </c>
      <c r="M126" s="46">
        <v>2123958</v>
      </c>
      <c r="N126" s="47">
        <f t="shared" si="17"/>
        <v>45636057.874162018</v>
      </c>
      <c r="O126" s="52">
        <f t="shared" si="12"/>
        <v>32021380.213601578</v>
      </c>
      <c r="P126" s="52">
        <f t="shared" si="18"/>
        <v>37845159.213601574</v>
      </c>
      <c r="Q126" s="52">
        <f t="shared" si="19"/>
        <v>38402453.213601574</v>
      </c>
      <c r="R126" s="48">
        <f t="shared" si="20"/>
        <v>39654957.213601574</v>
      </c>
      <c r="T126" s="49"/>
      <c r="U126" s="3"/>
      <c r="V126" s="50"/>
      <c r="W126" s="50"/>
      <c r="X126" s="50"/>
      <c r="Y126" s="50"/>
      <c r="Z126" s="50"/>
      <c r="AA126" s="50"/>
      <c r="AB126" s="50"/>
      <c r="AD126" s="5"/>
      <c r="AE126" s="16"/>
      <c r="AH126" s="5"/>
      <c r="AI126" s="5"/>
      <c r="AJ126" s="5"/>
      <c r="AK126" s="5"/>
      <c r="AL126" s="5"/>
      <c r="AM126" s="5"/>
      <c r="AN126" s="57"/>
    </row>
    <row r="127" spans="1:40" x14ac:dyDescent="0.25">
      <c r="A127" s="38">
        <v>1285</v>
      </c>
      <c r="B127" s="39" t="s">
        <v>142</v>
      </c>
      <c r="C127" s="52">
        <v>30653</v>
      </c>
      <c r="D127" s="41">
        <f t="shared" si="11"/>
        <v>40293926.707870893</v>
      </c>
      <c r="E127" s="53">
        <v>6318088</v>
      </c>
      <c r="F127" s="42">
        <f t="shared" si="13"/>
        <v>46612014.707870893</v>
      </c>
      <c r="G127" s="54">
        <v>1052383</v>
      </c>
      <c r="H127" s="44">
        <f t="shared" si="14"/>
        <v>47664397.707870893</v>
      </c>
      <c r="I127" s="55">
        <v>997402</v>
      </c>
      <c r="J127" s="42">
        <f t="shared" si="15"/>
        <v>48661799.707870893</v>
      </c>
      <c r="K127" s="56">
        <v>3927301</v>
      </c>
      <c r="L127" s="47">
        <f t="shared" si="16"/>
        <v>52589100.707870893</v>
      </c>
      <c r="M127" s="46">
        <v>687434</v>
      </c>
      <c r="N127" s="47">
        <f t="shared" si="17"/>
        <v>53276534.707870893</v>
      </c>
      <c r="O127" s="52">
        <f t="shared" si="12"/>
        <v>40728272.51815474</v>
      </c>
      <c r="P127" s="52">
        <f t="shared" si="18"/>
        <v>47046360.51815474</v>
      </c>
      <c r="Q127" s="52">
        <f t="shared" si="19"/>
        <v>48098743.51815474</v>
      </c>
      <c r="R127" s="48">
        <f t="shared" si="20"/>
        <v>49096145.51815474</v>
      </c>
      <c r="T127" s="49"/>
      <c r="U127" s="3"/>
      <c r="V127" s="50"/>
      <c r="W127" s="50"/>
      <c r="X127" s="50"/>
      <c r="Y127" s="50"/>
      <c r="Z127" s="50"/>
      <c r="AA127" s="50"/>
      <c r="AB127" s="50"/>
      <c r="AD127" s="5"/>
      <c r="AE127" s="16"/>
      <c r="AH127" s="5"/>
      <c r="AI127" s="5"/>
      <c r="AJ127" s="5"/>
      <c r="AK127" s="5"/>
      <c r="AL127" s="5"/>
      <c r="AM127" s="5"/>
      <c r="AN127" s="57"/>
    </row>
    <row r="128" spans="1:40" x14ac:dyDescent="0.25">
      <c r="A128" s="38">
        <v>1286</v>
      </c>
      <c r="B128" s="39" t="s">
        <v>143</v>
      </c>
      <c r="C128" s="52">
        <v>27611</v>
      </c>
      <c r="D128" s="41">
        <f t="shared" si="11"/>
        <v>36295162.311389528</v>
      </c>
      <c r="E128" s="53">
        <v>7623067</v>
      </c>
      <c r="F128" s="42">
        <f t="shared" si="13"/>
        <v>43918229.311389528</v>
      </c>
      <c r="G128" s="54">
        <v>2098638</v>
      </c>
      <c r="H128" s="44">
        <f t="shared" si="14"/>
        <v>46016867.311389528</v>
      </c>
      <c r="I128" s="55">
        <v>1248197</v>
      </c>
      <c r="J128" s="42">
        <f t="shared" si="15"/>
        <v>47265064.311389528</v>
      </c>
      <c r="K128" s="56">
        <v>4618174</v>
      </c>
      <c r="L128" s="47">
        <f t="shared" si="16"/>
        <v>51883238.311389528</v>
      </c>
      <c r="M128" s="46">
        <v>984394</v>
      </c>
      <c r="N128" s="47">
        <f t="shared" si="17"/>
        <v>52867632.311389528</v>
      </c>
      <c r="O128" s="52">
        <f t="shared" si="12"/>
        <v>36686403.696172334</v>
      </c>
      <c r="P128" s="52">
        <f t="shared" si="18"/>
        <v>44309470.696172334</v>
      </c>
      <c r="Q128" s="52">
        <f t="shared" si="19"/>
        <v>46408108.696172334</v>
      </c>
      <c r="R128" s="48">
        <f t="shared" si="20"/>
        <v>47656305.696172334</v>
      </c>
      <c r="T128" s="49"/>
      <c r="U128" s="3"/>
      <c r="V128" s="50"/>
      <c r="W128" s="50"/>
      <c r="X128" s="50"/>
      <c r="Y128" s="50"/>
      <c r="Z128" s="50"/>
      <c r="AA128" s="50"/>
      <c r="AB128" s="50"/>
      <c r="AD128" s="5"/>
      <c r="AE128" s="16"/>
      <c r="AH128" s="5"/>
      <c r="AI128" s="5"/>
      <c r="AJ128" s="5"/>
      <c r="AK128" s="5"/>
      <c r="AL128" s="5"/>
      <c r="AM128" s="5"/>
      <c r="AN128" s="57"/>
    </row>
    <row r="129" spans="1:40" x14ac:dyDescent="0.25">
      <c r="A129" s="38">
        <v>1287</v>
      </c>
      <c r="B129" s="39" t="s">
        <v>144</v>
      </c>
      <c r="C129" s="52">
        <v>40892</v>
      </c>
      <c r="D129" s="41">
        <f t="shared" si="11"/>
        <v>53753278.665652834</v>
      </c>
      <c r="E129" s="53">
        <v>8806163</v>
      </c>
      <c r="F129" s="42">
        <f t="shared" si="13"/>
        <v>62559441.665652834</v>
      </c>
      <c r="G129" s="54">
        <v>1490311</v>
      </c>
      <c r="H129" s="44">
        <f t="shared" si="14"/>
        <v>64049752.665652834</v>
      </c>
      <c r="I129" s="55">
        <v>1615975</v>
      </c>
      <c r="J129" s="42">
        <f t="shared" si="15"/>
        <v>65665727.665652834</v>
      </c>
      <c r="K129" s="56">
        <v>5082367</v>
      </c>
      <c r="L129" s="47">
        <f t="shared" si="16"/>
        <v>70748094.665652841</v>
      </c>
      <c r="M129" s="46">
        <v>2224740</v>
      </c>
      <c r="N129" s="47">
        <f t="shared" si="17"/>
        <v>72972834.665652841</v>
      </c>
      <c r="O129" s="52">
        <f t="shared" si="12"/>
        <v>54332708.701020569</v>
      </c>
      <c r="P129" s="52">
        <f t="shared" si="18"/>
        <v>63138871.701020569</v>
      </c>
      <c r="Q129" s="52">
        <f t="shared" si="19"/>
        <v>64629182.701020569</v>
      </c>
      <c r="R129" s="48">
        <f t="shared" si="20"/>
        <v>66245157.701020569</v>
      </c>
      <c r="T129" s="49"/>
      <c r="U129" s="3"/>
      <c r="V129" s="50"/>
      <c r="W129" s="50"/>
      <c r="X129" s="50"/>
      <c r="Y129" s="50"/>
      <c r="Z129" s="50"/>
      <c r="AA129" s="50"/>
      <c r="AB129" s="50"/>
      <c r="AD129" s="5"/>
      <c r="AE129" s="16"/>
      <c r="AH129" s="5"/>
      <c r="AI129" s="5"/>
      <c r="AJ129" s="5"/>
      <c r="AK129" s="5"/>
      <c r="AL129" s="5"/>
      <c r="AM129" s="5"/>
      <c r="AN129" s="57"/>
    </row>
    <row r="130" spans="1:40" x14ac:dyDescent="0.25">
      <c r="A130" s="38">
        <v>1290</v>
      </c>
      <c r="B130" s="39" t="s">
        <v>145</v>
      </c>
      <c r="C130" s="52">
        <v>77131</v>
      </c>
      <c r="D130" s="41">
        <f t="shared" si="11"/>
        <v>101390104.09763448</v>
      </c>
      <c r="E130" s="53">
        <v>15394083</v>
      </c>
      <c r="F130" s="42">
        <f t="shared" si="13"/>
        <v>116784187.09763448</v>
      </c>
      <c r="G130" s="54">
        <v>2676620</v>
      </c>
      <c r="H130" s="44">
        <f t="shared" si="14"/>
        <v>119460807.09763448</v>
      </c>
      <c r="I130" s="55">
        <v>2223941</v>
      </c>
      <c r="J130" s="42">
        <f t="shared" si="15"/>
        <v>121684748.09763448</v>
      </c>
      <c r="K130" s="56">
        <v>13406084</v>
      </c>
      <c r="L130" s="47">
        <f t="shared" si="16"/>
        <v>135090832.09763449</v>
      </c>
      <c r="M130" s="46">
        <v>1130468</v>
      </c>
      <c r="N130" s="47">
        <f t="shared" si="17"/>
        <v>136221300.09763449</v>
      </c>
      <c r="O130" s="52">
        <f t="shared" si="12"/>
        <v>102483032.2512574</v>
      </c>
      <c r="P130" s="52">
        <f t="shared" si="18"/>
        <v>117877115.2512574</v>
      </c>
      <c r="Q130" s="52">
        <f t="shared" si="19"/>
        <v>120553735.2512574</v>
      </c>
      <c r="R130" s="48">
        <f t="shared" si="20"/>
        <v>122777676.2512574</v>
      </c>
      <c r="T130" s="49"/>
      <c r="U130" s="3"/>
      <c r="V130" s="50"/>
      <c r="W130" s="50"/>
      <c r="X130" s="50"/>
      <c r="Y130" s="50"/>
      <c r="Z130" s="50"/>
      <c r="AA130" s="50"/>
      <c r="AB130" s="50"/>
      <c r="AD130" s="5"/>
      <c r="AE130" s="16"/>
      <c r="AH130" s="5"/>
      <c r="AI130" s="5"/>
      <c r="AJ130" s="5"/>
      <c r="AK130" s="5"/>
      <c r="AL130" s="5"/>
      <c r="AM130" s="5"/>
      <c r="AN130" s="57"/>
    </row>
    <row r="131" spans="1:40" x14ac:dyDescent="0.25">
      <c r="A131" s="38">
        <v>1291</v>
      </c>
      <c r="B131" s="39" t="s">
        <v>146</v>
      </c>
      <c r="C131" s="52">
        <v>19348</v>
      </c>
      <c r="D131" s="41">
        <f t="shared" si="11"/>
        <v>25433298.337646756</v>
      </c>
      <c r="E131" s="53">
        <v>7232654</v>
      </c>
      <c r="F131" s="42">
        <f t="shared" si="13"/>
        <v>32665952.337646756</v>
      </c>
      <c r="G131" s="54">
        <v>1227370</v>
      </c>
      <c r="H131" s="44">
        <f t="shared" si="14"/>
        <v>33893322.337646753</v>
      </c>
      <c r="I131" s="55">
        <v>1066404</v>
      </c>
      <c r="J131" s="42">
        <f t="shared" si="15"/>
        <v>34959726.337646753</v>
      </c>
      <c r="K131" s="56">
        <v>4778889</v>
      </c>
      <c r="L131" s="47">
        <f t="shared" si="16"/>
        <v>39738615.337646753</v>
      </c>
      <c r="M131" s="46">
        <v>1400960</v>
      </c>
      <c r="N131" s="47">
        <f t="shared" si="17"/>
        <v>41139575.337646753</v>
      </c>
      <c r="O131" s="52">
        <f t="shared" si="12"/>
        <v>25707454.953226697</v>
      </c>
      <c r="P131" s="52">
        <f t="shared" si="18"/>
        <v>32940108.953226697</v>
      </c>
      <c r="Q131" s="52">
        <f t="shared" si="19"/>
        <v>34167478.9532267</v>
      </c>
      <c r="R131" s="48">
        <f t="shared" si="20"/>
        <v>35233882.9532267</v>
      </c>
      <c r="T131" s="49"/>
      <c r="U131" s="3"/>
      <c r="V131" s="50"/>
      <c r="W131" s="50"/>
      <c r="X131" s="50"/>
      <c r="Y131" s="50"/>
      <c r="Z131" s="50"/>
      <c r="AA131" s="50"/>
      <c r="AB131" s="50"/>
      <c r="AD131" s="5"/>
      <c r="AE131" s="16"/>
      <c r="AH131" s="5"/>
      <c r="AI131" s="5"/>
      <c r="AJ131" s="5"/>
      <c r="AK131" s="5"/>
      <c r="AL131" s="5"/>
      <c r="AM131" s="5"/>
      <c r="AN131" s="57"/>
    </row>
    <row r="132" spans="1:40" x14ac:dyDescent="0.25">
      <c r="A132" s="38">
        <v>1292</v>
      </c>
      <c r="B132" s="39" t="s">
        <v>147</v>
      </c>
      <c r="C132" s="52">
        <v>38766</v>
      </c>
      <c r="D132" s="41">
        <f t="shared" si="11"/>
        <v>50958612.950031742</v>
      </c>
      <c r="E132" s="53">
        <v>10144512</v>
      </c>
      <c r="F132" s="42">
        <f t="shared" si="13"/>
        <v>61103124.950031742</v>
      </c>
      <c r="G132" s="54">
        <v>1054320</v>
      </c>
      <c r="H132" s="44">
        <f t="shared" si="14"/>
        <v>62157444.950031742</v>
      </c>
      <c r="I132" s="55">
        <v>1693802</v>
      </c>
      <c r="J132" s="42">
        <f t="shared" si="15"/>
        <v>63851246.950031742</v>
      </c>
      <c r="K132" s="56">
        <v>5567915</v>
      </c>
      <c r="L132" s="47">
        <f t="shared" si="16"/>
        <v>69419161.950031742</v>
      </c>
      <c r="M132" s="46">
        <v>1055904</v>
      </c>
      <c r="N132" s="47">
        <f t="shared" si="17"/>
        <v>70475065.950031742</v>
      </c>
      <c r="O132" s="52">
        <f t="shared" si="12"/>
        <v>51507918.064750157</v>
      </c>
      <c r="P132" s="52">
        <f t="shared" si="18"/>
        <v>61652430.064750157</v>
      </c>
      <c r="Q132" s="52">
        <f t="shared" si="19"/>
        <v>62706750.064750157</v>
      </c>
      <c r="R132" s="48">
        <f t="shared" si="20"/>
        <v>64400552.064750157</v>
      </c>
      <c r="T132" s="49"/>
      <c r="U132" s="3"/>
      <c r="V132" s="50"/>
      <c r="W132" s="50"/>
      <c r="X132" s="50"/>
      <c r="Y132" s="50"/>
      <c r="Z132" s="50"/>
      <c r="AA132" s="50"/>
      <c r="AB132" s="50"/>
      <c r="AD132" s="5"/>
      <c r="AE132" s="16"/>
      <c r="AH132" s="5"/>
      <c r="AI132" s="5"/>
      <c r="AJ132" s="5"/>
      <c r="AK132" s="5"/>
      <c r="AL132" s="5"/>
      <c r="AM132" s="5"/>
      <c r="AN132" s="57"/>
    </row>
    <row r="133" spans="1:40" x14ac:dyDescent="0.25">
      <c r="A133" s="38">
        <v>1293</v>
      </c>
      <c r="B133" s="39" t="s">
        <v>148</v>
      </c>
      <c r="C133" s="52">
        <v>49722</v>
      </c>
      <c r="D133" s="41">
        <f t="shared" si="11"/>
        <v>65360474.464775272</v>
      </c>
      <c r="E133" s="53">
        <v>12609887</v>
      </c>
      <c r="F133" s="42">
        <f t="shared" si="13"/>
        <v>77970361.464775264</v>
      </c>
      <c r="G133" s="54">
        <v>1607865</v>
      </c>
      <c r="H133" s="44">
        <f t="shared" si="14"/>
        <v>79578226.464775264</v>
      </c>
      <c r="I133" s="55">
        <v>2418039</v>
      </c>
      <c r="J133" s="42">
        <f t="shared" si="15"/>
        <v>81996265.464775264</v>
      </c>
      <c r="K133" s="56">
        <v>8630791</v>
      </c>
      <c r="L133" s="47">
        <f t="shared" si="16"/>
        <v>90627056.464775264</v>
      </c>
      <c r="M133" s="46">
        <v>-362392</v>
      </c>
      <c r="N133" s="47">
        <f t="shared" si="17"/>
        <v>90264664.464775264</v>
      </c>
      <c r="O133" s="52">
        <f t="shared" si="12"/>
        <v>66065023.52617003</v>
      </c>
      <c r="P133" s="52">
        <f t="shared" si="18"/>
        <v>78674910.52617003</v>
      </c>
      <c r="Q133" s="52">
        <f t="shared" si="19"/>
        <v>80282775.52617003</v>
      </c>
      <c r="R133" s="48">
        <f t="shared" si="20"/>
        <v>82700814.52617003</v>
      </c>
      <c r="T133" s="49"/>
      <c r="U133" s="3"/>
      <c r="V133" s="50"/>
      <c r="W133" s="50"/>
      <c r="X133" s="50"/>
      <c r="Y133" s="50"/>
      <c r="Z133" s="50"/>
      <c r="AA133" s="50"/>
      <c r="AB133" s="50"/>
      <c r="AD133" s="5"/>
      <c r="AE133" s="16"/>
      <c r="AH133" s="5"/>
      <c r="AI133" s="5"/>
      <c r="AJ133" s="5"/>
      <c r="AK133" s="5"/>
      <c r="AL133" s="5"/>
      <c r="AM133" s="5"/>
      <c r="AN133" s="57"/>
    </row>
    <row r="134" spans="1:40" x14ac:dyDescent="0.25">
      <c r="A134" s="38">
        <v>1315</v>
      </c>
      <c r="B134" s="39" t="s">
        <v>149</v>
      </c>
      <c r="C134" s="52">
        <v>10284</v>
      </c>
      <c r="D134" s="41">
        <f t="shared" ref="D134:D197" si="21">(12060000000/9174464)*C134</f>
        <v>13518505.277256524</v>
      </c>
      <c r="E134" s="53">
        <v>2667411</v>
      </c>
      <c r="F134" s="42">
        <f t="shared" si="13"/>
        <v>16185916.277256524</v>
      </c>
      <c r="G134" s="54">
        <v>410647</v>
      </c>
      <c r="H134" s="44">
        <f t="shared" si="14"/>
        <v>16596563.277256524</v>
      </c>
      <c r="I134" s="55">
        <v>681471</v>
      </c>
      <c r="J134" s="42">
        <f t="shared" si="15"/>
        <v>17278034.277256526</v>
      </c>
      <c r="K134" s="56">
        <v>1291003</v>
      </c>
      <c r="L134" s="47">
        <f t="shared" si="16"/>
        <v>18569037.277256526</v>
      </c>
      <c r="M134" s="46">
        <v>-131156</v>
      </c>
      <c r="N134" s="47">
        <f t="shared" si="17"/>
        <v>18437881.277256526</v>
      </c>
      <c r="O134" s="52">
        <f t="shared" ref="O134:O197" si="22">(12190000000/9174464)*C134</f>
        <v>13664227.141770897</v>
      </c>
      <c r="P134" s="52">
        <f t="shared" si="18"/>
        <v>16331638.141770897</v>
      </c>
      <c r="Q134" s="52">
        <f t="shared" si="19"/>
        <v>16742285.141770897</v>
      </c>
      <c r="R134" s="48">
        <f t="shared" si="20"/>
        <v>17423756.141770899</v>
      </c>
      <c r="T134" s="49"/>
      <c r="U134" s="3"/>
      <c r="V134" s="50"/>
      <c r="W134" s="50"/>
      <c r="X134" s="50"/>
      <c r="Y134" s="50"/>
      <c r="Z134" s="50"/>
      <c r="AA134" s="50"/>
      <c r="AB134" s="50"/>
      <c r="AD134" s="5"/>
      <c r="AE134" s="16"/>
      <c r="AH134" s="5"/>
      <c r="AI134" s="5"/>
      <c r="AJ134" s="5"/>
      <c r="AK134" s="5"/>
      <c r="AL134" s="5"/>
      <c r="AM134" s="5"/>
      <c r="AN134" s="57"/>
    </row>
    <row r="135" spans="1:40" x14ac:dyDescent="0.25">
      <c r="A135" s="38">
        <v>1380</v>
      </c>
      <c r="B135" s="39" t="s">
        <v>150</v>
      </c>
      <c r="C135" s="52">
        <v>89659</v>
      </c>
      <c r="D135" s="41">
        <f t="shared" si="21"/>
        <v>117858388.23935655</v>
      </c>
      <c r="E135" s="53">
        <v>16524660</v>
      </c>
      <c r="F135" s="42">
        <f t="shared" ref="F135:F198" si="23">D135+E135</f>
        <v>134383048.23935655</v>
      </c>
      <c r="G135" s="54">
        <v>5834977</v>
      </c>
      <c r="H135" s="44">
        <f t="shared" ref="H135:H198" si="24">F135+G135</f>
        <v>140218025.23935655</v>
      </c>
      <c r="I135" s="55">
        <v>2709968</v>
      </c>
      <c r="J135" s="42">
        <f t="shared" ref="J135:J198" si="25">H135+I135</f>
        <v>142927993.23935655</v>
      </c>
      <c r="K135" s="56">
        <v>14692679</v>
      </c>
      <c r="L135" s="47">
        <f t="shared" ref="L135:L198" si="26">J135+K135</f>
        <v>157620672.23935655</v>
      </c>
      <c r="M135" s="46">
        <v>2083440</v>
      </c>
      <c r="N135" s="47">
        <f t="shared" ref="N135:N198" si="27">L135+M135</f>
        <v>159704112.23935655</v>
      </c>
      <c r="O135" s="52">
        <f t="shared" si="22"/>
        <v>119128835.21042755</v>
      </c>
      <c r="P135" s="52">
        <f t="shared" ref="P135:P198" si="28">O135+E135</f>
        <v>135653495.21042755</v>
      </c>
      <c r="Q135" s="52">
        <f t="shared" ref="Q135:Q198" si="29">P135+G135</f>
        <v>141488472.21042755</v>
      </c>
      <c r="R135" s="48">
        <f t="shared" ref="R135:R198" si="30">Q135+I135</f>
        <v>144198440.21042755</v>
      </c>
      <c r="T135" s="49"/>
      <c r="U135" s="3"/>
      <c r="V135" s="50"/>
      <c r="W135" s="50"/>
      <c r="X135" s="50"/>
      <c r="Y135" s="50"/>
      <c r="Z135" s="50"/>
      <c r="AA135" s="50"/>
      <c r="AB135" s="50"/>
      <c r="AD135" s="5"/>
      <c r="AE135" s="16"/>
      <c r="AH135" s="5"/>
      <c r="AI135" s="5"/>
      <c r="AJ135" s="5"/>
      <c r="AK135" s="5"/>
      <c r="AL135" s="5"/>
      <c r="AM135" s="5"/>
      <c r="AN135" s="57"/>
    </row>
    <row r="136" spans="1:40" x14ac:dyDescent="0.25">
      <c r="A136" s="38">
        <v>1381</v>
      </c>
      <c r="B136" s="39" t="s">
        <v>151</v>
      </c>
      <c r="C136" s="52">
        <v>23166</v>
      </c>
      <c r="D136" s="41">
        <f t="shared" si="21"/>
        <v>30452128.865511924</v>
      </c>
      <c r="E136" s="53">
        <v>9154764</v>
      </c>
      <c r="F136" s="42">
        <f t="shared" si="23"/>
        <v>39606892.865511924</v>
      </c>
      <c r="G136" s="54">
        <v>2905183</v>
      </c>
      <c r="H136" s="44">
        <f t="shared" si="24"/>
        <v>42512075.865511924</v>
      </c>
      <c r="I136" s="55">
        <v>1381865</v>
      </c>
      <c r="J136" s="42">
        <f t="shared" si="25"/>
        <v>43893940.865511924</v>
      </c>
      <c r="K136" s="56">
        <v>4762289</v>
      </c>
      <c r="L136" s="47">
        <f t="shared" si="26"/>
        <v>48656229.865511924</v>
      </c>
      <c r="M136" s="46">
        <v>1230116</v>
      </c>
      <c r="N136" s="47">
        <f t="shared" si="27"/>
        <v>49886345.865511924</v>
      </c>
      <c r="O136" s="52">
        <f t="shared" si="22"/>
        <v>30780385.644327559</v>
      </c>
      <c r="P136" s="52">
        <f t="shared" si="28"/>
        <v>39935149.644327559</v>
      </c>
      <c r="Q136" s="52">
        <f t="shared" si="29"/>
        <v>42840332.644327559</v>
      </c>
      <c r="R136" s="48">
        <f t="shared" si="30"/>
        <v>44222197.644327559</v>
      </c>
      <c r="T136" s="49"/>
      <c r="U136" s="3"/>
      <c r="V136" s="50"/>
      <c r="W136" s="50"/>
      <c r="X136" s="50"/>
      <c r="Y136" s="50"/>
      <c r="Z136" s="50"/>
      <c r="AA136" s="50"/>
      <c r="AB136" s="50"/>
      <c r="AD136" s="5"/>
      <c r="AE136" s="16"/>
      <c r="AH136" s="5"/>
      <c r="AI136" s="5"/>
      <c r="AJ136" s="5"/>
      <c r="AK136" s="5"/>
      <c r="AL136" s="5"/>
      <c r="AM136" s="5"/>
      <c r="AN136" s="57"/>
    </row>
    <row r="137" spans="1:40" x14ac:dyDescent="0.25">
      <c r="A137" s="38">
        <v>1382</v>
      </c>
      <c r="B137" s="39" t="s">
        <v>152</v>
      </c>
      <c r="C137" s="52">
        <v>40168</v>
      </c>
      <c r="D137" s="41">
        <f t="shared" si="21"/>
        <v>52801567.481217429</v>
      </c>
      <c r="E137" s="53">
        <v>12387267</v>
      </c>
      <c r="F137" s="42">
        <f t="shared" si="23"/>
        <v>65188834.481217429</v>
      </c>
      <c r="G137" s="54">
        <v>2119445</v>
      </c>
      <c r="H137" s="44">
        <f t="shared" si="24"/>
        <v>67308279.481217429</v>
      </c>
      <c r="I137" s="55">
        <v>1499385</v>
      </c>
      <c r="J137" s="42">
        <f t="shared" si="25"/>
        <v>68807664.481217429</v>
      </c>
      <c r="K137" s="56">
        <v>8471389</v>
      </c>
      <c r="L137" s="47">
        <f t="shared" si="26"/>
        <v>77279053.481217429</v>
      </c>
      <c r="M137" s="46">
        <v>1708027</v>
      </c>
      <c r="N137" s="47">
        <f t="shared" si="27"/>
        <v>78987080.481217429</v>
      </c>
      <c r="O137" s="52">
        <f t="shared" si="22"/>
        <v>53370738.606636859</v>
      </c>
      <c r="P137" s="52">
        <f t="shared" si="28"/>
        <v>65758005.606636859</v>
      </c>
      <c r="Q137" s="52">
        <f t="shared" si="29"/>
        <v>67877450.606636852</v>
      </c>
      <c r="R137" s="48">
        <f t="shared" si="30"/>
        <v>69376835.606636852</v>
      </c>
      <c r="T137" s="49"/>
      <c r="U137" s="3"/>
      <c r="V137" s="50"/>
      <c r="W137" s="50"/>
      <c r="X137" s="50"/>
      <c r="Y137" s="50"/>
      <c r="Z137" s="50"/>
      <c r="AA137" s="50"/>
      <c r="AB137" s="50"/>
      <c r="AD137" s="5"/>
      <c r="AE137" s="16"/>
      <c r="AH137" s="5"/>
      <c r="AI137" s="5"/>
      <c r="AJ137" s="5"/>
      <c r="AK137" s="5"/>
      <c r="AL137" s="5"/>
      <c r="AM137" s="5"/>
      <c r="AN137" s="57"/>
    </row>
    <row r="138" spans="1:40" x14ac:dyDescent="0.25">
      <c r="A138" s="38">
        <v>1383</v>
      </c>
      <c r="B138" s="39" t="s">
        <v>153</v>
      </c>
      <c r="C138" s="52">
        <v>56069</v>
      </c>
      <c r="D138" s="41">
        <f t="shared" si="21"/>
        <v>73703721.54711163</v>
      </c>
      <c r="E138" s="53">
        <v>10622198</v>
      </c>
      <c r="F138" s="42">
        <f t="shared" si="23"/>
        <v>84325919.54711163</v>
      </c>
      <c r="G138" s="54">
        <v>5092853</v>
      </c>
      <c r="H138" s="44">
        <f t="shared" si="24"/>
        <v>89418772.54711163</v>
      </c>
      <c r="I138" s="55">
        <v>2365919</v>
      </c>
      <c r="J138" s="42">
        <f t="shared" si="25"/>
        <v>91784691.54711163</v>
      </c>
      <c r="K138" s="56">
        <v>9558826</v>
      </c>
      <c r="L138" s="47">
        <f t="shared" si="26"/>
        <v>101343517.54711163</v>
      </c>
      <c r="M138" s="46">
        <v>2995703</v>
      </c>
      <c r="N138" s="47">
        <f t="shared" si="27"/>
        <v>104339220.54711163</v>
      </c>
      <c r="O138" s="52">
        <f t="shared" si="22"/>
        <v>74498206.107735559</v>
      </c>
      <c r="P138" s="52">
        <f t="shared" si="28"/>
        <v>85120404.107735559</v>
      </c>
      <c r="Q138" s="52">
        <f t="shared" si="29"/>
        <v>90213257.107735559</v>
      </c>
      <c r="R138" s="48">
        <f t="shared" si="30"/>
        <v>92579176.107735559</v>
      </c>
      <c r="T138" s="49"/>
      <c r="U138" s="3"/>
      <c r="V138" s="50"/>
      <c r="W138" s="50"/>
      <c r="X138" s="50"/>
      <c r="Y138" s="50"/>
      <c r="Z138" s="50"/>
      <c r="AA138" s="50"/>
      <c r="AB138" s="50"/>
      <c r="AD138" s="5"/>
      <c r="AE138" s="16"/>
      <c r="AH138" s="5"/>
      <c r="AI138" s="5"/>
      <c r="AJ138" s="5"/>
      <c r="AK138" s="5"/>
      <c r="AL138" s="5"/>
      <c r="AM138" s="5"/>
      <c r="AN138" s="57"/>
    </row>
    <row r="139" spans="1:40" x14ac:dyDescent="0.25">
      <c r="A139" s="38">
        <v>1384</v>
      </c>
      <c r="B139" s="39" t="s">
        <v>154</v>
      </c>
      <c r="C139" s="52">
        <v>71852</v>
      </c>
      <c r="D139" s="41">
        <f t="shared" si="21"/>
        <v>94450762.464161396</v>
      </c>
      <c r="E139" s="53">
        <v>11684697</v>
      </c>
      <c r="F139" s="42">
        <f t="shared" si="23"/>
        <v>106135459.4641614</v>
      </c>
      <c r="G139" s="54">
        <v>3656870</v>
      </c>
      <c r="H139" s="44">
        <f t="shared" si="24"/>
        <v>109792329.4641614</v>
      </c>
      <c r="I139" s="55">
        <v>4126250</v>
      </c>
      <c r="J139" s="42">
        <f t="shared" si="25"/>
        <v>113918579.4641614</v>
      </c>
      <c r="K139" s="56">
        <v>10753785</v>
      </c>
      <c r="L139" s="47">
        <f t="shared" si="26"/>
        <v>124672364.4641614</v>
      </c>
      <c r="M139" s="46">
        <v>6292006</v>
      </c>
      <c r="N139" s="47">
        <f t="shared" si="27"/>
        <v>130964370.4641614</v>
      </c>
      <c r="O139" s="52">
        <f t="shared" si="22"/>
        <v>95468888.427705422</v>
      </c>
      <c r="P139" s="52">
        <f t="shared" si="28"/>
        <v>107153585.42770542</v>
      </c>
      <c r="Q139" s="52">
        <f t="shared" si="29"/>
        <v>110810455.42770542</v>
      </c>
      <c r="R139" s="48">
        <f t="shared" si="30"/>
        <v>114936705.42770542</v>
      </c>
      <c r="T139" s="49"/>
      <c r="U139" s="3"/>
      <c r="V139" s="50"/>
      <c r="W139" s="50"/>
      <c r="X139" s="50"/>
      <c r="Y139" s="50"/>
      <c r="Z139" s="50"/>
      <c r="AA139" s="50"/>
      <c r="AB139" s="50"/>
      <c r="AD139" s="5"/>
      <c r="AE139" s="16"/>
      <c r="AH139" s="5"/>
      <c r="AI139" s="5"/>
      <c r="AJ139" s="5"/>
      <c r="AK139" s="5"/>
      <c r="AL139" s="5"/>
      <c r="AM139" s="5"/>
      <c r="AN139" s="57"/>
    </row>
    <row r="140" spans="1:40" x14ac:dyDescent="0.25">
      <c r="A140" s="38">
        <v>1401</v>
      </c>
      <c r="B140" s="39" t="s">
        <v>155</v>
      </c>
      <c r="C140" s="52">
        <v>32840</v>
      </c>
      <c r="D140" s="41">
        <f t="shared" si="21"/>
        <v>43168778.0343353</v>
      </c>
      <c r="E140" s="53">
        <v>6419625</v>
      </c>
      <c r="F140" s="42">
        <f t="shared" si="23"/>
        <v>49588403.0343353</v>
      </c>
      <c r="G140" s="54">
        <v>1509385</v>
      </c>
      <c r="H140" s="44">
        <f t="shared" si="24"/>
        <v>51097788.0343353</v>
      </c>
      <c r="I140" s="55">
        <v>1537194</v>
      </c>
      <c r="J140" s="42">
        <f t="shared" si="25"/>
        <v>52634982.0343353</v>
      </c>
      <c r="K140" s="56">
        <v>4270816</v>
      </c>
      <c r="L140" s="47">
        <f t="shared" si="26"/>
        <v>56905798.0343353</v>
      </c>
      <c r="M140" s="46">
        <v>2476020</v>
      </c>
      <c r="N140" s="47">
        <f t="shared" si="27"/>
        <v>59381818.0343353</v>
      </c>
      <c r="O140" s="52">
        <f t="shared" si="22"/>
        <v>43634113.120940909</v>
      </c>
      <c r="P140" s="52">
        <f t="shared" si="28"/>
        <v>50053738.120940909</v>
      </c>
      <c r="Q140" s="52">
        <f t="shared" si="29"/>
        <v>51563123.120940909</v>
      </c>
      <c r="R140" s="48">
        <f t="shared" si="30"/>
        <v>53100317.120940909</v>
      </c>
      <c r="T140" s="49"/>
      <c r="U140" s="3"/>
      <c r="V140" s="50"/>
      <c r="W140" s="50"/>
      <c r="X140" s="50"/>
      <c r="Y140" s="50"/>
      <c r="Z140" s="50"/>
      <c r="AA140" s="50"/>
      <c r="AB140" s="50"/>
      <c r="AD140" s="5"/>
      <c r="AE140" s="16"/>
      <c r="AH140" s="5"/>
      <c r="AI140" s="5"/>
      <c r="AJ140" s="5"/>
      <c r="AK140" s="5"/>
      <c r="AL140" s="5"/>
      <c r="AM140" s="5"/>
      <c r="AN140" s="57"/>
    </row>
    <row r="141" spans="1:40" x14ac:dyDescent="0.25">
      <c r="A141" s="38">
        <v>1402</v>
      </c>
      <c r="B141" s="39" t="s">
        <v>156</v>
      </c>
      <c r="C141" s="52">
        <v>33640</v>
      </c>
      <c r="D141" s="41">
        <f t="shared" si="21"/>
        <v>44220392.602772214</v>
      </c>
      <c r="E141" s="53">
        <v>2973832</v>
      </c>
      <c r="F141" s="42">
        <f t="shared" si="23"/>
        <v>47194224.602772214</v>
      </c>
      <c r="G141" s="54">
        <v>113455</v>
      </c>
      <c r="H141" s="44">
        <f t="shared" si="24"/>
        <v>47307679.602772214</v>
      </c>
      <c r="I141" s="55">
        <v>1221478</v>
      </c>
      <c r="J141" s="42">
        <f t="shared" si="25"/>
        <v>48529157.602772214</v>
      </c>
      <c r="K141" s="56">
        <v>2864859</v>
      </c>
      <c r="L141" s="47">
        <f t="shared" si="26"/>
        <v>51394016.602772214</v>
      </c>
      <c r="M141" s="46">
        <v>690689</v>
      </c>
      <c r="N141" s="47">
        <f t="shared" si="27"/>
        <v>52084705.602772214</v>
      </c>
      <c r="O141" s="52">
        <f t="shared" si="22"/>
        <v>44697063.501475401</v>
      </c>
      <c r="P141" s="52">
        <f t="shared" si="28"/>
        <v>47670895.501475401</v>
      </c>
      <c r="Q141" s="52">
        <f t="shared" si="29"/>
        <v>47784350.501475401</v>
      </c>
      <c r="R141" s="48">
        <f t="shared" si="30"/>
        <v>49005828.501475401</v>
      </c>
      <c r="T141" s="49"/>
      <c r="U141" s="3"/>
      <c r="V141" s="50"/>
      <c r="W141" s="50"/>
      <c r="X141" s="50"/>
      <c r="Y141" s="50"/>
      <c r="Z141" s="50"/>
      <c r="AA141" s="50"/>
      <c r="AB141" s="50"/>
      <c r="AD141" s="5"/>
      <c r="AE141" s="16"/>
      <c r="AH141" s="5"/>
      <c r="AI141" s="5"/>
      <c r="AJ141" s="5"/>
      <c r="AK141" s="5"/>
      <c r="AL141" s="5"/>
      <c r="AM141" s="5"/>
      <c r="AN141" s="57"/>
    </row>
    <row r="142" spans="1:40" x14ac:dyDescent="0.25">
      <c r="A142" s="38">
        <v>1407</v>
      </c>
      <c r="B142" s="39" t="s">
        <v>157</v>
      </c>
      <c r="C142" s="52">
        <v>12257</v>
      </c>
      <c r="D142" s="41">
        <f t="shared" si="21"/>
        <v>16112049.706664063</v>
      </c>
      <c r="E142" s="53">
        <v>2175743</v>
      </c>
      <c r="F142" s="42">
        <f t="shared" si="23"/>
        <v>18287792.706664063</v>
      </c>
      <c r="G142" s="54">
        <v>250112</v>
      </c>
      <c r="H142" s="44">
        <f t="shared" si="24"/>
        <v>18537904.706664063</v>
      </c>
      <c r="I142" s="55">
        <v>629677</v>
      </c>
      <c r="J142" s="42">
        <f t="shared" si="25"/>
        <v>19167581.706664063</v>
      </c>
      <c r="K142" s="56">
        <v>1793387</v>
      </c>
      <c r="L142" s="47">
        <f t="shared" si="26"/>
        <v>20960968.706664063</v>
      </c>
      <c r="M142" s="46">
        <v>1315334</v>
      </c>
      <c r="N142" s="47">
        <f t="shared" si="27"/>
        <v>22276302.706664063</v>
      </c>
      <c r="O142" s="52">
        <f t="shared" si="22"/>
        <v>16285728.51776409</v>
      </c>
      <c r="P142" s="52">
        <f t="shared" si="28"/>
        <v>18461471.517764091</v>
      </c>
      <c r="Q142" s="52">
        <f t="shared" si="29"/>
        <v>18711583.517764091</v>
      </c>
      <c r="R142" s="48">
        <f t="shared" si="30"/>
        <v>19341260.517764091</v>
      </c>
      <c r="T142" s="49"/>
      <c r="U142" s="3"/>
      <c r="V142" s="50"/>
      <c r="W142" s="50"/>
      <c r="X142" s="50"/>
      <c r="Y142" s="50"/>
      <c r="Z142" s="50"/>
      <c r="AA142" s="50"/>
      <c r="AB142" s="50"/>
      <c r="AD142" s="5"/>
      <c r="AE142" s="16"/>
      <c r="AH142" s="5"/>
      <c r="AI142" s="5"/>
      <c r="AJ142" s="5"/>
      <c r="AK142" s="5"/>
      <c r="AL142" s="5"/>
      <c r="AM142" s="5"/>
      <c r="AN142" s="57"/>
    </row>
    <row r="143" spans="1:40" x14ac:dyDescent="0.25">
      <c r="A143" s="38">
        <v>1415</v>
      </c>
      <c r="B143" s="39" t="s">
        <v>158</v>
      </c>
      <c r="C143" s="52">
        <v>23353</v>
      </c>
      <c r="D143" s="41">
        <f t="shared" si="21"/>
        <v>30697943.770884052</v>
      </c>
      <c r="E143" s="53">
        <v>5439353</v>
      </c>
      <c r="F143" s="42">
        <f t="shared" si="23"/>
        <v>36137296.770884052</v>
      </c>
      <c r="G143" s="54">
        <v>510256</v>
      </c>
      <c r="H143" s="44">
        <f t="shared" si="24"/>
        <v>36647552.770884052</v>
      </c>
      <c r="I143" s="55">
        <v>1070490</v>
      </c>
      <c r="J143" s="42">
        <f t="shared" si="25"/>
        <v>37718042.770884052</v>
      </c>
      <c r="K143" s="56">
        <v>2930294</v>
      </c>
      <c r="L143" s="47">
        <f t="shared" si="26"/>
        <v>40648336.770884052</v>
      </c>
      <c r="M143" s="46">
        <v>1309502</v>
      </c>
      <c r="N143" s="47">
        <f t="shared" si="27"/>
        <v>41957838.770884052</v>
      </c>
      <c r="O143" s="52">
        <f t="shared" si="22"/>
        <v>31028850.295777496</v>
      </c>
      <c r="P143" s="52">
        <f t="shared" si="28"/>
        <v>36468203.2957775</v>
      </c>
      <c r="Q143" s="52">
        <f t="shared" si="29"/>
        <v>36978459.2957775</v>
      </c>
      <c r="R143" s="48">
        <f t="shared" si="30"/>
        <v>38048949.2957775</v>
      </c>
      <c r="T143" s="49"/>
      <c r="U143" s="3"/>
      <c r="V143" s="50"/>
      <c r="W143" s="50"/>
      <c r="X143" s="50"/>
      <c r="Y143" s="50"/>
      <c r="Z143" s="50"/>
      <c r="AA143" s="50"/>
      <c r="AB143" s="50"/>
      <c r="AD143" s="5"/>
      <c r="AE143" s="16"/>
      <c r="AH143" s="5"/>
      <c r="AI143" s="5"/>
      <c r="AJ143" s="5"/>
      <c r="AK143" s="5"/>
      <c r="AL143" s="5"/>
      <c r="AM143" s="5"/>
      <c r="AN143" s="57"/>
    </row>
    <row r="144" spans="1:40" x14ac:dyDescent="0.25">
      <c r="A144" s="38">
        <v>1419</v>
      </c>
      <c r="B144" s="39" t="s">
        <v>159</v>
      </c>
      <c r="C144" s="52">
        <v>14919</v>
      </c>
      <c r="D144" s="41">
        <f t="shared" si="21"/>
        <v>19611297.183137894</v>
      </c>
      <c r="E144" s="53">
        <v>6605918</v>
      </c>
      <c r="F144" s="42">
        <f t="shared" si="23"/>
        <v>26217215.183137894</v>
      </c>
      <c r="G144" s="54">
        <v>474327</v>
      </c>
      <c r="H144" s="44">
        <f t="shared" si="24"/>
        <v>26691542.183137894</v>
      </c>
      <c r="I144" s="55">
        <v>997931</v>
      </c>
      <c r="J144" s="42">
        <f t="shared" si="25"/>
        <v>27689473.183137894</v>
      </c>
      <c r="K144" s="56">
        <v>3077137</v>
      </c>
      <c r="L144" s="47">
        <f t="shared" si="26"/>
        <v>30766610.183137894</v>
      </c>
      <c r="M144" s="46">
        <v>2158585</v>
      </c>
      <c r="N144" s="47">
        <f t="shared" si="27"/>
        <v>32925195.183137894</v>
      </c>
      <c r="O144" s="52">
        <f t="shared" si="22"/>
        <v>19822695.908992611</v>
      </c>
      <c r="P144" s="52">
        <f t="shared" si="28"/>
        <v>26428613.908992611</v>
      </c>
      <c r="Q144" s="52">
        <f t="shared" si="29"/>
        <v>26902940.908992611</v>
      </c>
      <c r="R144" s="48">
        <f t="shared" si="30"/>
        <v>27900871.908992611</v>
      </c>
      <c r="T144" s="49"/>
      <c r="U144" s="3"/>
      <c r="V144" s="50"/>
      <c r="W144" s="50"/>
      <c r="X144" s="50"/>
      <c r="Y144" s="50"/>
      <c r="Z144" s="50"/>
      <c r="AA144" s="50"/>
      <c r="AB144" s="50"/>
      <c r="AD144" s="5"/>
      <c r="AE144" s="16"/>
      <c r="AH144" s="5"/>
      <c r="AI144" s="5"/>
      <c r="AJ144" s="5"/>
      <c r="AK144" s="5"/>
      <c r="AL144" s="5"/>
      <c r="AM144" s="5"/>
      <c r="AN144" s="57"/>
    </row>
    <row r="145" spans="1:40" x14ac:dyDescent="0.25">
      <c r="A145" s="38">
        <v>1421</v>
      </c>
      <c r="B145" s="39" t="s">
        <v>160</v>
      </c>
      <c r="C145" s="52">
        <v>15341</v>
      </c>
      <c r="D145" s="41">
        <f t="shared" si="21"/>
        <v>20166023.867988363</v>
      </c>
      <c r="E145" s="53">
        <v>8560439</v>
      </c>
      <c r="F145" s="42">
        <f t="shared" si="23"/>
        <v>28726462.867988363</v>
      </c>
      <c r="G145" s="54">
        <v>1147150</v>
      </c>
      <c r="H145" s="44">
        <f t="shared" si="24"/>
        <v>29873612.867988363</v>
      </c>
      <c r="I145" s="55">
        <v>1083517</v>
      </c>
      <c r="J145" s="42">
        <f t="shared" si="25"/>
        <v>30957129.867988363</v>
      </c>
      <c r="K145" s="56">
        <v>3807674</v>
      </c>
      <c r="L145" s="47">
        <f t="shared" si="26"/>
        <v>34764803.867988363</v>
      </c>
      <c r="M145" s="46">
        <v>2196247</v>
      </c>
      <c r="N145" s="47">
        <f t="shared" si="27"/>
        <v>36961050.867988363</v>
      </c>
      <c r="O145" s="52">
        <f t="shared" si="22"/>
        <v>20383402.234724559</v>
      </c>
      <c r="P145" s="52">
        <f t="shared" si="28"/>
        <v>28943841.234724559</v>
      </c>
      <c r="Q145" s="52">
        <f t="shared" si="29"/>
        <v>30090991.234724559</v>
      </c>
      <c r="R145" s="48">
        <f t="shared" si="30"/>
        <v>31174508.234724559</v>
      </c>
      <c r="T145" s="49"/>
      <c r="U145" s="3"/>
      <c r="V145" s="50"/>
      <c r="W145" s="50"/>
      <c r="X145" s="50"/>
      <c r="Y145" s="50"/>
      <c r="Z145" s="50"/>
      <c r="AA145" s="50"/>
      <c r="AB145" s="50"/>
      <c r="AD145" s="5"/>
      <c r="AE145" s="16"/>
      <c r="AH145" s="5"/>
      <c r="AI145" s="5"/>
      <c r="AJ145" s="5"/>
      <c r="AK145" s="5"/>
      <c r="AL145" s="5"/>
      <c r="AM145" s="5"/>
      <c r="AN145" s="57"/>
    </row>
    <row r="146" spans="1:40" x14ac:dyDescent="0.25">
      <c r="A146" s="38">
        <v>1427</v>
      </c>
      <c r="B146" s="39" t="s">
        <v>161</v>
      </c>
      <c r="C146" s="52">
        <v>9285</v>
      </c>
      <c r="D146" s="41">
        <f t="shared" si="21"/>
        <v>12205301.584920928</v>
      </c>
      <c r="E146" s="53">
        <v>5164655</v>
      </c>
      <c r="F146" s="42">
        <f t="shared" si="23"/>
        <v>17369956.584920928</v>
      </c>
      <c r="G146" s="54">
        <v>541841</v>
      </c>
      <c r="H146" s="44">
        <f t="shared" si="24"/>
        <v>17911797.584920928</v>
      </c>
      <c r="I146" s="55">
        <v>838068</v>
      </c>
      <c r="J146" s="42">
        <f t="shared" si="25"/>
        <v>18749865.584920928</v>
      </c>
      <c r="K146" s="56">
        <v>2560508</v>
      </c>
      <c r="L146" s="47">
        <f t="shared" si="26"/>
        <v>21310373.584920928</v>
      </c>
      <c r="M146" s="46">
        <v>1573128</v>
      </c>
      <c r="N146" s="47">
        <f t="shared" si="27"/>
        <v>22883501.584920928</v>
      </c>
      <c r="O146" s="52">
        <f t="shared" si="22"/>
        <v>12336867.854078451</v>
      </c>
      <c r="P146" s="52">
        <f t="shared" si="28"/>
        <v>17501522.854078449</v>
      </c>
      <c r="Q146" s="52">
        <f t="shared" si="29"/>
        <v>18043363.854078449</v>
      </c>
      <c r="R146" s="48">
        <f t="shared" si="30"/>
        <v>18881431.854078449</v>
      </c>
      <c r="T146" s="49"/>
      <c r="U146" s="3"/>
      <c r="V146" s="50"/>
      <c r="W146" s="50"/>
      <c r="X146" s="50"/>
      <c r="Y146" s="50"/>
      <c r="Z146" s="50"/>
      <c r="AA146" s="50"/>
      <c r="AB146" s="50"/>
      <c r="AD146" s="5"/>
      <c r="AE146" s="16"/>
      <c r="AH146" s="5"/>
      <c r="AI146" s="5"/>
      <c r="AJ146" s="5"/>
      <c r="AK146" s="5"/>
      <c r="AL146" s="5"/>
      <c r="AM146" s="5"/>
      <c r="AN146" s="57"/>
    </row>
    <row r="147" spans="1:40" x14ac:dyDescent="0.25">
      <c r="A147" s="38">
        <v>1430</v>
      </c>
      <c r="B147" s="39" t="s">
        <v>162</v>
      </c>
      <c r="C147" s="52">
        <v>10267</v>
      </c>
      <c r="D147" s="41">
        <f t="shared" si="21"/>
        <v>13496158.467677239</v>
      </c>
      <c r="E147" s="53">
        <v>3752627</v>
      </c>
      <c r="F147" s="42">
        <f t="shared" si="23"/>
        <v>17248785.467677239</v>
      </c>
      <c r="G147" s="54">
        <v>585838</v>
      </c>
      <c r="H147" s="44">
        <f t="shared" si="24"/>
        <v>17834623.467677239</v>
      </c>
      <c r="I147" s="55">
        <v>267372</v>
      </c>
      <c r="J147" s="42">
        <f t="shared" si="25"/>
        <v>18101995.467677239</v>
      </c>
      <c r="K147" s="56">
        <v>1511831</v>
      </c>
      <c r="L147" s="47">
        <f t="shared" si="26"/>
        <v>19613826.467677239</v>
      </c>
      <c r="M147" s="46">
        <v>37558</v>
      </c>
      <c r="N147" s="47">
        <f t="shared" si="27"/>
        <v>19651384.467677239</v>
      </c>
      <c r="O147" s="52">
        <f t="shared" si="22"/>
        <v>13641639.44618454</v>
      </c>
      <c r="P147" s="52">
        <f t="shared" si="28"/>
        <v>17394266.446184538</v>
      </c>
      <c r="Q147" s="52">
        <f t="shared" si="29"/>
        <v>17980104.446184538</v>
      </c>
      <c r="R147" s="48">
        <f t="shared" si="30"/>
        <v>18247476.446184538</v>
      </c>
      <c r="T147" s="49"/>
      <c r="U147" s="3"/>
      <c r="V147" s="50"/>
      <c r="W147" s="50"/>
      <c r="X147" s="50"/>
      <c r="Y147" s="50"/>
      <c r="Z147" s="50"/>
      <c r="AA147" s="50"/>
      <c r="AB147" s="50"/>
      <c r="AD147" s="5"/>
      <c r="AE147" s="16"/>
      <c r="AH147" s="5"/>
      <c r="AI147" s="5"/>
      <c r="AJ147" s="5"/>
      <c r="AK147" s="5"/>
      <c r="AL147" s="5"/>
      <c r="AM147" s="5"/>
      <c r="AN147" s="57"/>
    </row>
    <row r="148" spans="1:40" s="61" customFormat="1" x14ac:dyDescent="0.25">
      <c r="A148" s="38">
        <v>1435</v>
      </c>
      <c r="B148" s="59" t="s">
        <v>163</v>
      </c>
      <c r="C148" s="60">
        <v>12270</v>
      </c>
      <c r="D148" s="41">
        <f t="shared" si="21"/>
        <v>16129138.443401162</v>
      </c>
      <c r="E148" s="41">
        <v>5376194</v>
      </c>
      <c r="F148" s="42">
        <f t="shared" si="23"/>
        <v>21505332.443401162</v>
      </c>
      <c r="G148" s="43">
        <v>866893</v>
      </c>
      <c r="H148" s="44">
        <f t="shared" si="24"/>
        <v>22372225.443401162</v>
      </c>
      <c r="I148" s="45">
        <v>1440483</v>
      </c>
      <c r="J148" s="42">
        <f t="shared" si="25"/>
        <v>23812708.443401162</v>
      </c>
      <c r="K148" s="46">
        <v>4384697</v>
      </c>
      <c r="L148" s="47">
        <f t="shared" si="26"/>
        <v>28197405.443401162</v>
      </c>
      <c r="M148" s="46">
        <v>1949076</v>
      </c>
      <c r="N148" s="47">
        <f t="shared" si="27"/>
        <v>30146481.443401162</v>
      </c>
      <c r="O148" s="60">
        <f t="shared" si="22"/>
        <v>16303001.461447775</v>
      </c>
      <c r="P148" s="60">
        <f t="shared" si="28"/>
        <v>21679195.461447775</v>
      </c>
      <c r="Q148" s="60">
        <f t="shared" si="29"/>
        <v>22546088.461447775</v>
      </c>
      <c r="R148" s="48">
        <f t="shared" si="30"/>
        <v>23986571.461447775</v>
      </c>
      <c r="T148" s="49"/>
      <c r="U148" s="3"/>
      <c r="V148" s="50"/>
      <c r="W148" s="50"/>
      <c r="X148" s="50"/>
      <c r="Y148" s="50"/>
      <c r="Z148" s="50"/>
      <c r="AA148" s="50"/>
      <c r="AB148" s="50"/>
      <c r="AC148" s="5"/>
      <c r="AD148" s="5"/>
      <c r="AE148" s="62"/>
      <c r="AF148" s="63"/>
      <c r="AG148" s="63"/>
      <c r="AH148" s="63"/>
      <c r="AI148" s="63"/>
      <c r="AJ148" s="63"/>
      <c r="AK148" s="63"/>
      <c r="AL148" s="5"/>
      <c r="AM148" s="5"/>
      <c r="AN148" s="58"/>
    </row>
    <row r="149" spans="1:40" x14ac:dyDescent="0.25">
      <c r="A149" s="38">
        <v>1438</v>
      </c>
      <c r="B149" s="39" t="s">
        <v>164</v>
      </c>
      <c r="C149" s="52">
        <v>4840</v>
      </c>
      <c r="D149" s="41">
        <f t="shared" si="21"/>
        <v>6362268.1390433274</v>
      </c>
      <c r="E149" s="53">
        <v>1364382</v>
      </c>
      <c r="F149" s="42">
        <f t="shared" si="23"/>
        <v>7726650.1390433274</v>
      </c>
      <c r="G149" s="54">
        <v>379305</v>
      </c>
      <c r="H149" s="44">
        <f t="shared" si="24"/>
        <v>8105955.1390433274</v>
      </c>
      <c r="I149" s="55">
        <v>38216</v>
      </c>
      <c r="J149" s="42">
        <f t="shared" si="25"/>
        <v>8144171.1390433274</v>
      </c>
      <c r="K149" s="56">
        <v>1340931</v>
      </c>
      <c r="L149" s="47">
        <f t="shared" si="26"/>
        <v>9485102.1390433274</v>
      </c>
      <c r="M149" s="46">
        <v>-39917</v>
      </c>
      <c r="N149" s="47">
        <f t="shared" si="27"/>
        <v>9445185.1390433274</v>
      </c>
      <c r="O149" s="52">
        <f t="shared" si="22"/>
        <v>6430849.8022336783</v>
      </c>
      <c r="P149" s="52">
        <f t="shared" si="28"/>
        <v>7795231.8022336783</v>
      </c>
      <c r="Q149" s="52">
        <f t="shared" si="29"/>
        <v>8174536.8022336783</v>
      </c>
      <c r="R149" s="48">
        <f t="shared" si="30"/>
        <v>8212752.8022336783</v>
      </c>
      <c r="T149" s="49"/>
      <c r="U149" s="3"/>
      <c r="V149" s="50"/>
      <c r="W149" s="50"/>
      <c r="X149" s="50"/>
      <c r="Y149" s="50"/>
      <c r="Z149" s="50"/>
      <c r="AA149" s="50"/>
      <c r="AB149" s="50"/>
      <c r="AD149" s="5"/>
      <c r="AE149" s="16"/>
      <c r="AH149" s="5"/>
      <c r="AI149" s="5"/>
      <c r="AJ149" s="5"/>
      <c r="AK149" s="5"/>
      <c r="AL149" s="5"/>
      <c r="AM149" s="5"/>
      <c r="AN149" s="57"/>
    </row>
    <row r="150" spans="1:40" x14ac:dyDescent="0.25">
      <c r="A150" s="38">
        <v>1439</v>
      </c>
      <c r="B150" s="39" t="s">
        <v>165</v>
      </c>
      <c r="C150" s="52">
        <v>6785</v>
      </c>
      <c r="D150" s="41">
        <f t="shared" si="21"/>
        <v>8919006.0585555732</v>
      </c>
      <c r="E150" s="53">
        <v>941102</v>
      </c>
      <c r="F150" s="42">
        <f t="shared" si="23"/>
        <v>9860108.0585555732</v>
      </c>
      <c r="G150" s="54">
        <v>225724</v>
      </c>
      <c r="H150" s="44">
        <f t="shared" si="24"/>
        <v>10085832.058555573</v>
      </c>
      <c r="I150" s="55">
        <v>482726</v>
      </c>
      <c r="J150" s="42">
        <f t="shared" si="25"/>
        <v>10568558.058555573</v>
      </c>
      <c r="K150" s="56">
        <v>1106366</v>
      </c>
      <c r="L150" s="47">
        <f t="shared" si="26"/>
        <v>11674924.058555573</v>
      </c>
      <c r="M150" s="46">
        <v>-58925</v>
      </c>
      <c r="N150" s="47">
        <f t="shared" si="27"/>
        <v>11615999.058555573</v>
      </c>
      <c r="O150" s="52">
        <f t="shared" si="22"/>
        <v>9015147.9149081632</v>
      </c>
      <c r="P150" s="52">
        <f t="shared" si="28"/>
        <v>9956249.9149081632</v>
      </c>
      <c r="Q150" s="52">
        <f t="shared" si="29"/>
        <v>10181973.914908163</v>
      </c>
      <c r="R150" s="48">
        <f t="shared" si="30"/>
        <v>10664699.914908163</v>
      </c>
      <c r="T150" s="49"/>
      <c r="U150" s="3"/>
      <c r="V150" s="50"/>
      <c r="W150" s="50"/>
      <c r="X150" s="50"/>
      <c r="Y150" s="50"/>
      <c r="Z150" s="50"/>
      <c r="AA150" s="50"/>
      <c r="AB150" s="50"/>
      <c r="AD150" s="5"/>
      <c r="AE150" s="16"/>
      <c r="AH150" s="5"/>
      <c r="AI150" s="5"/>
      <c r="AJ150" s="5"/>
      <c r="AK150" s="5"/>
      <c r="AL150" s="5"/>
      <c r="AM150" s="5"/>
      <c r="AN150" s="57"/>
    </row>
    <row r="151" spans="1:40" x14ac:dyDescent="0.25">
      <c r="A151" s="38">
        <v>1440</v>
      </c>
      <c r="B151" s="39" t="s">
        <v>166</v>
      </c>
      <c r="C151" s="52">
        <v>27028</v>
      </c>
      <c r="D151" s="41">
        <f t="shared" si="21"/>
        <v>35528798.194641128</v>
      </c>
      <c r="E151" s="53">
        <v>4424509</v>
      </c>
      <c r="F151" s="42">
        <f t="shared" si="23"/>
        <v>39953307.194641128</v>
      </c>
      <c r="G151" s="54">
        <v>748395</v>
      </c>
      <c r="H151" s="44">
        <f t="shared" si="24"/>
        <v>40701702.194641128</v>
      </c>
      <c r="I151" s="55">
        <v>881933</v>
      </c>
      <c r="J151" s="42">
        <f t="shared" si="25"/>
        <v>41583635.194641128</v>
      </c>
      <c r="K151" s="56">
        <v>2818153</v>
      </c>
      <c r="L151" s="47">
        <f t="shared" si="26"/>
        <v>44401788.194641128</v>
      </c>
      <c r="M151" s="46">
        <v>1321075</v>
      </c>
      <c r="N151" s="47">
        <f t="shared" si="27"/>
        <v>45722863.194641128</v>
      </c>
      <c r="O151" s="52">
        <f t="shared" si="22"/>
        <v>35911778.60635782</v>
      </c>
      <c r="P151" s="52">
        <f t="shared" si="28"/>
        <v>40336287.60635782</v>
      </c>
      <c r="Q151" s="52">
        <f t="shared" si="29"/>
        <v>41084682.60635782</v>
      </c>
      <c r="R151" s="48">
        <f t="shared" si="30"/>
        <v>41966615.60635782</v>
      </c>
      <c r="T151" s="49"/>
      <c r="U151" s="3"/>
      <c r="V151" s="50"/>
      <c r="W151" s="50"/>
      <c r="X151" s="50"/>
      <c r="Y151" s="50"/>
      <c r="Z151" s="50"/>
      <c r="AA151" s="50"/>
      <c r="AB151" s="50"/>
      <c r="AD151" s="5"/>
      <c r="AE151" s="16"/>
      <c r="AH151" s="5"/>
      <c r="AI151" s="5"/>
      <c r="AJ151" s="5"/>
      <c r="AK151" s="5"/>
      <c r="AL151" s="5"/>
      <c r="AM151" s="5"/>
      <c r="AN151" s="57"/>
    </row>
    <row r="152" spans="1:40" x14ac:dyDescent="0.25">
      <c r="A152" s="38">
        <v>1441</v>
      </c>
      <c r="B152" s="39" t="s">
        <v>167</v>
      </c>
      <c r="C152" s="52">
        <v>37647</v>
      </c>
      <c r="D152" s="41">
        <f t="shared" si="21"/>
        <v>49487667.072430603</v>
      </c>
      <c r="E152" s="53">
        <v>6463166</v>
      </c>
      <c r="F152" s="42">
        <f t="shared" si="23"/>
        <v>55950833.072430603</v>
      </c>
      <c r="G152" s="54">
        <v>970181</v>
      </c>
      <c r="H152" s="44">
        <f t="shared" si="24"/>
        <v>56921014.072430603</v>
      </c>
      <c r="I152" s="55">
        <v>1538657</v>
      </c>
      <c r="J152" s="42">
        <f t="shared" si="25"/>
        <v>58459671.072430603</v>
      </c>
      <c r="K152" s="56">
        <v>4632537</v>
      </c>
      <c r="L152" s="47">
        <f t="shared" si="26"/>
        <v>63092208.072430603</v>
      </c>
      <c r="M152" s="46">
        <v>2926021</v>
      </c>
      <c r="N152" s="47">
        <f t="shared" si="27"/>
        <v>66018229.072430603</v>
      </c>
      <c r="O152" s="52">
        <f t="shared" si="22"/>
        <v>50021116.219977535</v>
      </c>
      <c r="P152" s="52">
        <f t="shared" si="28"/>
        <v>56484282.219977535</v>
      </c>
      <c r="Q152" s="52">
        <f t="shared" si="29"/>
        <v>57454463.219977535</v>
      </c>
      <c r="R152" s="48">
        <f t="shared" si="30"/>
        <v>58993120.219977535</v>
      </c>
      <c r="T152" s="49"/>
      <c r="U152" s="3"/>
      <c r="V152" s="50"/>
      <c r="W152" s="50"/>
      <c r="X152" s="50"/>
      <c r="Y152" s="50"/>
      <c r="Z152" s="50"/>
      <c r="AA152" s="50"/>
      <c r="AB152" s="50"/>
      <c r="AD152" s="5"/>
      <c r="AE152" s="16"/>
      <c r="AH152" s="5"/>
      <c r="AI152" s="5"/>
      <c r="AJ152" s="5"/>
      <c r="AK152" s="5"/>
      <c r="AL152" s="5"/>
      <c r="AM152" s="5"/>
      <c r="AN152" s="57"/>
    </row>
    <row r="153" spans="1:40" x14ac:dyDescent="0.25">
      <c r="A153" s="38">
        <v>1442</v>
      </c>
      <c r="B153" s="39" t="s">
        <v>168</v>
      </c>
      <c r="C153" s="52">
        <v>10947</v>
      </c>
      <c r="D153" s="41">
        <f t="shared" si="21"/>
        <v>14390030.850848617</v>
      </c>
      <c r="E153" s="53">
        <v>2116347</v>
      </c>
      <c r="F153" s="42">
        <f t="shared" si="23"/>
        <v>16506377.850848617</v>
      </c>
      <c r="G153" s="54">
        <v>456369</v>
      </c>
      <c r="H153" s="44">
        <f t="shared" si="24"/>
        <v>16962746.850848615</v>
      </c>
      <c r="I153" s="55">
        <v>331893</v>
      </c>
      <c r="J153" s="42">
        <f t="shared" si="25"/>
        <v>17294639.850848615</v>
      </c>
      <c r="K153" s="56">
        <v>1171126</v>
      </c>
      <c r="L153" s="47">
        <f t="shared" si="26"/>
        <v>18465765.850848615</v>
      </c>
      <c r="M153" s="46">
        <v>111613</v>
      </c>
      <c r="N153" s="47">
        <f t="shared" si="27"/>
        <v>18577378.850848615</v>
      </c>
      <c r="O153" s="52">
        <f t="shared" si="22"/>
        <v>14545147.269638859</v>
      </c>
      <c r="P153" s="52">
        <f t="shared" si="28"/>
        <v>16661494.269638859</v>
      </c>
      <c r="Q153" s="52">
        <f t="shared" si="29"/>
        <v>17117863.269638859</v>
      </c>
      <c r="R153" s="48">
        <f t="shared" si="30"/>
        <v>17449756.269638859</v>
      </c>
      <c r="T153" s="49"/>
      <c r="U153" s="3"/>
      <c r="V153" s="50"/>
      <c r="W153" s="50"/>
      <c r="X153" s="50"/>
      <c r="Y153" s="50"/>
      <c r="Z153" s="50"/>
      <c r="AA153" s="50"/>
      <c r="AB153" s="50"/>
      <c r="AD153" s="5"/>
      <c r="AE153" s="16"/>
      <c r="AH153" s="5"/>
      <c r="AI153" s="5"/>
      <c r="AJ153" s="5"/>
      <c r="AK153" s="5"/>
      <c r="AL153" s="5"/>
      <c r="AM153" s="5"/>
      <c r="AN153" s="57"/>
    </row>
    <row r="154" spans="1:40" x14ac:dyDescent="0.25">
      <c r="A154" s="38">
        <v>1443</v>
      </c>
      <c r="B154" s="39" t="s">
        <v>169</v>
      </c>
      <c r="C154" s="52">
        <v>8192</v>
      </c>
      <c r="D154" s="41">
        <f t="shared" si="21"/>
        <v>10768533.180793995</v>
      </c>
      <c r="E154" s="53">
        <v>1708553</v>
      </c>
      <c r="F154" s="42">
        <f t="shared" si="23"/>
        <v>12477086.180793995</v>
      </c>
      <c r="G154" s="54">
        <v>95424</v>
      </c>
      <c r="H154" s="44">
        <f t="shared" si="24"/>
        <v>12572510.180793995</v>
      </c>
      <c r="I154" s="55">
        <v>411854</v>
      </c>
      <c r="J154" s="42">
        <f t="shared" si="25"/>
        <v>12984364.180793995</v>
      </c>
      <c r="K154" s="56">
        <v>1006851</v>
      </c>
      <c r="L154" s="47">
        <f t="shared" si="26"/>
        <v>13991215.180793995</v>
      </c>
      <c r="M154" s="46">
        <v>407525</v>
      </c>
      <c r="N154" s="47">
        <f t="shared" si="27"/>
        <v>14398740.180793995</v>
      </c>
      <c r="O154" s="52">
        <f t="shared" si="22"/>
        <v>10884611.896673201</v>
      </c>
      <c r="P154" s="52">
        <f t="shared" si="28"/>
        <v>12593164.896673201</v>
      </c>
      <c r="Q154" s="52">
        <f t="shared" si="29"/>
        <v>12688588.896673201</v>
      </c>
      <c r="R154" s="48">
        <f t="shared" si="30"/>
        <v>13100442.896673201</v>
      </c>
      <c r="T154" s="49"/>
      <c r="U154" s="3"/>
      <c r="V154" s="50"/>
      <c r="W154" s="50"/>
      <c r="X154" s="50"/>
      <c r="Y154" s="50"/>
      <c r="Z154" s="50"/>
      <c r="AA154" s="50"/>
      <c r="AB154" s="50"/>
      <c r="AD154" s="5"/>
      <c r="AE154" s="16"/>
      <c r="AH154" s="5"/>
      <c r="AI154" s="5"/>
      <c r="AJ154" s="5"/>
      <c r="AK154" s="5"/>
      <c r="AL154" s="5"/>
      <c r="AM154" s="5"/>
      <c r="AN154" s="57"/>
    </row>
    <row r="155" spans="1:40" x14ac:dyDescent="0.25">
      <c r="A155" s="38">
        <v>1444</v>
      </c>
      <c r="B155" s="39" t="s">
        <v>170</v>
      </c>
      <c r="C155" s="52">
        <v>5839</v>
      </c>
      <c r="D155" s="41">
        <f t="shared" si="21"/>
        <v>7675471.8313789228</v>
      </c>
      <c r="E155" s="53">
        <v>1467092</v>
      </c>
      <c r="F155" s="42">
        <f t="shared" si="23"/>
        <v>9142563.8313789219</v>
      </c>
      <c r="G155" s="54">
        <v>145045</v>
      </c>
      <c r="H155" s="44">
        <f t="shared" si="24"/>
        <v>9287608.8313789219</v>
      </c>
      <c r="I155" s="55">
        <v>513078</v>
      </c>
      <c r="J155" s="42">
        <f t="shared" si="25"/>
        <v>9800686.8313789219</v>
      </c>
      <c r="K155" s="56">
        <v>415888</v>
      </c>
      <c r="L155" s="47">
        <f t="shared" si="26"/>
        <v>10216574.831378922</v>
      </c>
      <c r="M155" s="46">
        <v>-59316</v>
      </c>
      <c r="N155" s="47">
        <f t="shared" si="27"/>
        <v>10157258.831378922</v>
      </c>
      <c r="O155" s="52">
        <f t="shared" si="22"/>
        <v>7758209.0899261255</v>
      </c>
      <c r="P155" s="52">
        <f t="shared" si="28"/>
        <v>9225301.0899261255</v>
      </c>
      <c r="Q155" s="52">
        <f t="shared" si="29"/>
        <v>9370346.0899261255</v>
      </c>
      <c r="R155" s="48">
        <f t="shared" si="30"/>
        <v>9883424.0899261255</v>
      </c>
      <c r="T155" s="49"/>
      <c r="U155" s="3"/>
      <c r="V155" s="50"/>
      <c r="W155" s="50"/>
      <c r="X155" s="50"/>
      <c r="Y155" s="50"/>
      <c r="Z155" s="50"/>
      <c r="AA155" s="50"/>
      <c r="AB155" s="50"/>
      <c r="AD155" s="5"/>
      <c r="AE155" s="16"/>
      <c r="AH155" s="5"/>
      <c r="AI155" s="5"/>
      <c r="AJ155" s="5"/>
      <c r="AK155" s="5"/>
      <c r="AL155" s="5"/>
      <c r="AM155" s="5"/>
      <c r="AN155" s="57"/>
    </row>
    <row r="156" spans="1:40" x14ac:dyDescent="0.25">
      <c r="A156" s="38">
        <v>1445</v>
      </c>
      <c r="B156" s="39" t="s">
        <v>171</v>
      </c>
      <c r="C156" s="52">
        <v>5651</v>
      </c>
      <c r="D156" s="41">
        <f t="shared" si="21"/>
        <v>7428342.4077962479</v>
      </c>
      <c r="E156" s="53">
        <v>1271167</v>
      </c>
      <c r="F156" s="42">
        <f t="shared" si="23"/>
        <v>8699509.4077962488</v>
      </c>
      <c r="G156" s="54">
        <v>96820</v>
      </c>
      <c r="H156" s="44">
        <f t="shared" si="24"/>
        <v>8796329.4077962488</v>
      </c>
      <c r="I156" s="55">
        <v>651805</v>
      </c>
      <c r="J156" s="42">
        <f t="shared" si="25"/>
        <v>9448134.4077962488</v>
      </c>
      <c r="K156" s="56">
        <v>57342</v>
      </c>
      <c r="L156" s="47">
        <f t="shared" si="26"/>
        <v>9505476.4077962488</v>
      </c>
      <c r="M156" s="46">
        <v>-60260</v>
      </c>
      <c r="N156" s="47">
        <f t="shared" si="27"/>
        <v>9445216.4077962488</v>
      </c>
      <c r="O156" s="52">
        <f t="shared" si="22"/>
        <v>7508415.7505005198</v>
      </c>
      <c r="P156" s="52">
        <f t="shared" si="28"/>
        <v>8779582.7505005188</v>
      </c>
      <c r="Q156" s="52">
        <f t="shared" si="29"/>
        <v>8876402.7505005188</v>
      </c>
      <c r="R156" s="48">
        <f t="shared" si="30"/>
        <v>9528207.7505005188</v>
      </c>
      <c r="T156" s="49"/>
      <c r="U156" s="3"/>
      <c r="V156" s="50"/>
      <c r="W156" s="50"/>
      <c r="X156" s="50"/>
      <c r="Y156" s="50"/>
      <c r="Z156" s="50"/>
      <c r="AA156" s="50"/>
      <c r="AB156" s="50"/>
      <c r="AD156" s="5"/>
      <c r="AE156" s="16"/>
      <c r="AH156" s="5"/>
      <c r="AI156" s="5"/>
      <c r="AJ156" s="5"/>
      <c r="AK156" s="5"/>
      <c r="AL156" s="5"/>
      <c r="AM156" s="5"/>
      <c r="AN156" s="57"/>
    </row>
    <row r="157" spans="1:40" x14ac:dyDescent="0.25">
      <c r="A157" s="38">
        <v>1446</v>
      </c>
      <c r="B157" s="39" t="s">
        <v>172</v>
      </c>
      <c r="C157" s="52">
        <v>6865</v>
      </c>
      <c r="D157" s="41">
        <f t="shared" si="21"/>
        <v>9024167.5153992642</v>
      </c>
      <c r="E157" s="53">
        <v>2989206</v>
      </c>
      <c r="F157" s="42">
        <f t="shared" si="23"/>
        <v>12013373.515399264</v>
      </c>
      <c r="G157" s="54">
        <v>443602</v>
      </c>
      <c r="H157" s="44">
        <f t="shared" si="24"/>
        <v>12456975.515399264</v>
      </c>
      <c r="I157" s="55">
        <v>181841</v>
      </c>
      <c r="J157" s="42">
        <f t="shared" si="25"/>
        <v>12638816.515399264</v>
      </c>
      <c r="K157" s="56">
        <v>-175001</v>
      </c>
      <c r="L157" s="47">
        <f t="shared" si="26"/>
        <v>12463815.515399264</v>
      </c>
      <c r="M157" s="46">
        <v>-186881</v>
      </c>
      <c r="N157" s="47">
        <f t="shared" si="27"/>
        <v>12276934.515399264</v>
      </c>
      <c r="O157" s="52">
        <f t="shared" si="22"/>
        <v>9121442.9529616125</v>
      </c>
      <c r="P157" s="52">
        <f t="shared" si="28"/>
        <v>12110648.952961612</v>
      </c>
      <c r="Q157" s="52">
        <f t="shared" si="29"/>
        <v>12554250.952961612</v>
      </c>
      <c r="R157" s="48">
        <f t="shared" si="30"/>
        <v>12736091.952961612</v>
      </c>
      <c r="T157" s="49"/>
      <c r="U157" s="3"/>
      <c r="V157" s="50"/>
      <c r="W157" s="50"/>
      <c r="X157" s="50"/>
      <c r="Y157" s="50"/>
      <c r="Z157" s="50"/>
      <c r="AA157" s="50"/>
      <c r="AB157" s="50"/>
      <c r="AD157" s="5"/>
      <c r="AE157" s="16"/>
      <c r="AH157" s="5"/>
      <c r="AI157" s="5"/>
      <c r="AJ157" s="5"/>
      <c r="AK157" s="5"/>
      <c r="AL157" s="5"/>
      <c r="AM157" s="5"/>
      <c r="AN157" s="57"/>
    </row>
    <row r="158" spans="1:40" x14ac:dyDescent="0.25">
      <c r="A158" s="38">
        <v>1447</v>
      </c>
      <c r="B158" s="39" t="s">
        <v>173</v>
      </c>
      <c r="C158" s="52">
        <v>5427</v>
      </c>
      <c r="D158" s="41">
        <f t="shared" si="21"/>
        <v>7133890.3286339128</v>
      </c>
      <c r="E158" s="53">
        <v>1499385</v>
      </c>
      <c r="F158" s="42">
        <f t="shared" si="23"/>
        <v>8633275.3286339119</v>
      </c>
      <c r="G158" s="54">
        <v>329135</v>
      </c>
      <c r="H158" s="44">
        <f t="shared" si="24"/>
        <v>8962410.3286339119</v>
      </c>
      <c r="I158" s="55">
        <v>387494</v>
      </c>
      <c r="J158" s="42">
        <f t="shared" si="25"/>
        <v>9349904.3286339119</v>
      </c>
      <c r="K158" s="56">
        <v>7201</v>
      </c>
      <c r="L158" s="47">
        <f t="shared" si="26"/>
        <v>9357105.3286339119</v>
      </c>
      <c r="M158" s="46">
        <v>-73092</v>
      </c>
      <c r="N158" s="47">
        <f t="shared" si="27"/>
        <v>9284013.3286339119</v>
      </c>
      <c r="O158" s="52">
        <f t="shared" si="22"/>
        <v>7210789.6439508619</v>
      </c>
      <c r="P158" s="52">
        <f t="shared" si="28"/>
        <v>8710174.6439508609</v>
      </c>
      <c r="Q158" s="52">
        <f t="shared" si="29"/>
        <v>9039309.6439508609</v>
      </c>
      <c r="R158" s="48">
        <f t="shared" si="30"/>
        <v>9426803.6439508609</v>
      </c>
      <c r="T158" s="49"/>
      <c r="U158" s="3"/>
      <c r="V158" s="50"/>
      <c r="W158" s="50"/>
      <c r="X158" s="50"/>
      <c r="Y158" s="50"/>
      <c r="Z158" s="50"/>
      <c r="AA158" s="50"/>
      <c r="AB158" s="50"/>
      <c r="AD158" s="5"/>
      <c r="AE158" s="16"/>
      <c r="AH158" s="5"/>
      <c r="AI158" s="5"/>
      <c r="AJ158" s="5"/>
      <c r="AK158" s="5"/>
      <c r="AL158" s="5"/>
      <c r="AM158" s="5"/>
      <c r="AN158" s="57"/>
    </row>
    <row r="159" spans="1:40" x14ac:dyDescent="0.25">
      <c r="A159" s="38">
        <v>1452</v>
      </c>
      <c r="B159" s="39" t="s">
        <v>174</v>
      </c>
      <c r="C159" s="52">
        <v>11758</v>
      </c>
      <c r="D159" s="41">
        <f t="shared" si="21"/>
        <v>15456105.119601537</v>
      </c>
      <c r="E159" s="53">
        <v>2303433</v>
      </c>
      <c r="F159" s="42">
        <f t="shared" si="23"/>
        <v>17759538.119601537</v>
      </c>
      <c r="G159" s="54">
        <v>328032</v>
      </c>
      <c r="H159" s="44">
        <f t="shared" si="24"/>
        <v>18087570.119601537</v>
      </c>
      <c r="I159" s="55">
        <v>206704</v>
      </c>
      <c r="J159" s="42">
        <f t="shared" si="25"/>
        <v>18294274.119601537</v>
      </c>
      <c r="K159" s="56">
        <v>1272587</v>
      </c>
      <c r="L159" s="47">
        <f t="shared" si="26"/>
        <v>19566861.119601537</v>
      </c>
      <c r="M159" s="46">
        <v>-189767</v>
      </c>
      <c r="N159" s="47">
        <f t="shared" si="27"/>
        <v>19377094.119601537</v>
      </c>
      <c r="O159" s="52">
        <f t="shared" si="22"/>
        <v>15622713.2179057</v>
      </c>
      <c r="P159" s="52">
        <f t="shared" si="28"/>
        <v>17926146.2179057</v>
      </c>
      <c r="Q159" s="52">
        <f t="shared" si="29"/>
        <v>18254178.2179057</v>
      </c>
      <c r="R159" s="48">
        <f t="shared" si="30"/>
        <v>18460882.2179057</v>
      </c>
      <c r="T159" s="49"/>
      <c r="U159" s="3"/>
      <c r="V159" s="50"/>
      <c r="W159" s="50"/>
      <c r="X159" s="50"/>
      <c r="Y159" s="50"/>
      <c r="Z159" s="50"/>
      <c r="AA159" s="50"/>
      <c r="AB159" s="50"/>
      <c r="AD159" s="5"/>
      <c r="AE159" s="16"/>
      <c r="AH159" s="5"/>
      <c r="AI159" s="5"/>
      <c r="AJ159" s="5"/>
      <c r="AK159" s="5"/>
      <c r="AL159" s="5"/>
      <c r="AM159" s="5"/>
      <c r="AN159" s="57"/>
    </row>
    <row r="160" spans="1:40" x14ac:dyDescent="0.25">
      <c r="A160" s="38">
        <v>1460</v>
      </c>
      <c r="B160" s="39" t="s">
        <v>175</v>
      </c>
      <c r="C160" s="52">
        <v>9993</v>
      </c>
      <c r="D160" s="41">
        <f t="shared" si="21"/>
        <v>13135980.477987597</v>
      </c>
      <c r="E160" s="53">
        <v>3429349</v>
      </c>
      <c r="F160" s="42">
        <f t="shared" si="23"/>
        <v>16565329.477987597</v>
      </c>
      <c r="G160" s="54">
        <v>982543</v>
      </c>
      <c r="H160" s="44">
        <f t="shared" si="24"/>
        <v>17547872.477987595</v>
      </c>
      <c r="I160" s="55">
        <v>258759</v>
      </c>
      <c r="J160" s="42">
        <f t="shared" si="25"/>
        <v>17806631.477987595</v>
      </c>
      <c r="K160" s="56">
        <v>2001727</v>
      </c>
      <c r="L160" s="47">
        <f t="shared" si="26"/>
        <v>19808358.477987595</v>
      </c>
      <c r="M160" s="46">
        <v>-193244</v>
      </c>
      <c r="N160" s="47">
        <f t="shared" si="27"/>
        <v>19615114.477987595</v>
      </c>
      <c r="O160" s="52">
        <f t="shared" si="22"/>
        <v>13277578.940851476</v>
      </c>
      <c r="P160" s="52">
        <f t="shared" si="28"/>
        <v>16706927.940851476</v>
      </c>
      <c r="Q160" s="52">
        <f t="shared" si="29"/>
        <v>17689470.940851476</v>
      </c>
      <c r="R160" s="48">
        <f t="shared" si="30"/>
        <v>17948229.940851476</v>
      </c>
      <c r="T160" s="49"/>
      <c r="U160" s="3"/>
      <c r="V160" s="50"/>
      <c r="W160" s="50"/>
      <c r="X160" s="50"/>
      <c r="Y160" s="50"/>
      <c r="Z160" s="50"/>
      <c r="AA160" s="50"/>
      <c r="AB160" s="50"/>
      <c r="AD160" s="5"/>
      <c r="AE160" s="16"/>
      <c r="AH160" s="5"/>
      <c r="AI160" s="5"/>
      <c r="AJ160" s="5"/>
      <c r="AK160" s="5"/>
      <c r="AL160" s="5"/>
      <c r="AM160" s="5"/>
      <c r="AN160" s="57"/>
    </row>
    <row r="161" spans="1:40" x14ac:dyDescent="0.25">
      <c r="A161" s="38">
        <v>1461</v>
      </c>
      <c r="B161" s="39" t="s">
        <v>176</v>
      </c>
      <c r="C161" s="52">
        <v>9567</v>
      </c>
      <c r="D161" s="41">
        <f t="shared" si="21"/>
        <v>12575995.720294939</v>
      </c>
      <c r="E161" s="53">
        <v>2156683</v>
      </c>
      <c r="F161" s="42">
        <f t="shared" si="23"/>
        <v>14732678.720294939</v>
      </c>
      <c r="G161" s="54">
        <v>894370</v>
      </c>
      <c r="H161" s="44">
        <f t="shared" si="24"/>
        <v>15627048.720294939</v>
      </c>
      <c r="I161" s="55">
        <v>388254</v>
      </c>
      <c r="J161" s="42">
        <f t="shared" si="25"/>
        <v>16015302.720294939</v>
      </c>
      <c r="K161" s="56">
        <v>611301</v>
      </c>
      <c r="L161" s="47">
        <f t="shared" si="26"/>
        <v>16626603.720294939</v>
      </c>
      <c r="M161" s="46">
        <v>-110326</v>
      </c>
      <c r="N161" s="47">
        <f t="shared" si="27"/>
        <v>16516277.720294939</v>
      </c>
      <c r="O161" s="52">
        <f t="shared" si="22"/>
        <v>12711557.863216858</v>
      </c>
      <c r="P161" s="52">
        <f t="shared" si="28"/>
        <v>14868240.863216858</v>
      </c>
      <c r="Q161" s="52">
        <f t="shared" si="29"/>
        <v>15762610.863216858</v>
      </c>
      <c r="R161" s="48">
        <f t="shared" si="30"/>
        <v>16150864.863216858</v>
      </c>
      <c r="T161" s="49"/>
      <c r="U161" s="3"/>
      <c r="V161" s="50"/>
      <c r="W161" s="50"/>
      <c r="X161" s="50"/>
      <c r="Y161" s="50"/>
      <c r="Z161" s="50"/>
      <c r="AA161" s="50"/>
      <c r="AB161" s="50"/>
      <c r="AD161" s="5"/>
      <c r="AE161" s="16"/>
      <c r="AH161" s="5"/>
      <c r="AI161" s="5"/>
      <c r="AJ161" s="5"/>
      <c r="AK161" s="5"/>
      <c r="AL161" s="5"/>
      <c r="AM161" s="5"/>
      <c r="AN161" s="57"/>
    </row>
    <row r="162" spans="1:40" x14ac:dyDescent="0.25">
      <c r="A162" s="38">
        <v>1462</v>
      </c>
      <c r="B162" s="39" t="s">
        <v>177</v>
      </c>
      <c r="C162" s="52">
        <v>12831</v>
      </c>
      <c r="D162" s="41">
        <f t="shared" si="21"/>
        <v>16866583.159517549</v>
      </c>
      <c r="E162" s="53">
        <v>4313429</v>
      </c>
      <c r="F162" s="42">
        <f t="shared" si="23"/>
        <v>21180012.159517549</v>
      </c>
      <c r="G162" s="54">
        <v>469895</v>
      </c>
      <c r="H162" s="44">
        <f t="shared" si="24"/>
        <v>21649907.159517549</v>
      </c>
      <c r="I162" s="55">
        <v>68857</v>
      </c>
      <c r="J162" s="42">
        <f t="shared" si="25"/>
        <v>21718764.159517549</v>
      </c>
      <c r="K162" s="56">
        <v>2125043</v>
      </c>
      <c r="L162" s="47">
        <f t="shared" si="26"/>
        <v>23843807.159517549</v>
      </c>
      <c r="M162" s="46">
        <v>-35</v>
      </c>
      <c r="N162" s="47">
        <f t="shared" si="27"/>
        <v>23843772.159517549</v>
      </c>
      <c r="O162" s="52">
        <f t="shared" si="22"/>
        <v>17048395.415797587</v>
      </c>
      <c r="P162" s="52">
        <f t="shared" si="28"/>
        <v>21361824.415797587</v>
      </c>
      <c r="Q162" s="52">
        <f t="shared" si="29"/>
        <v>21831719.415797587</v>
      </c>
      <c r="R162" s="48">
        <f t="shared" si="30"/>
        <v>21900576.415797587</v>
      </c>
      <c r="T162" s="49"/>
      <c r="U162" s="3"/>
      <c r="V162" s="50"/>
      <c r="W162" s="50"/>
      <c r="X162" s="50"/>
      <c r="Y162" s="50"/>
      <c r="Z162" s="50"/>
      <c r="AA162" s="50"/>
      <c r="AB162" s="50"/>
      <c r="AD162" s="5"/>
      <c r="AE162" s="16"/>
      <c r="AH162" s="5"/>
      <c r="AI162" s="5"/>
      <c r="AJ162" s="5"/>
      <c r="AK162" s="5"/>
      <c r="AL162" s="5"/>
      <c r="AM162" s="5"/>
      <c r="AN162" s="57"/>
    </row>
    <row r="163" spans="1:40" x14ac:dyDescent="0.25">
      <c r="A163" s="38">
        <v>1463</v>
      </c>
      <c r="B163" s="39" t="s">
        <v>178</v>
      </c>
      <c r="C163" s="52">
        <v>33660</v>
      </c>
      <c r="D163" s="41">
        <f t="shared" si="21"/>
        <v>44246682.96698314</v>
      </c>
      <c r="E163" s="53">
        <v>8823340</v>
      </c>
      <c r="F163" s="42">
        <f t="shared" si="23"/>
        <v>53070022.96698314</v>
      </c>
      <c r="G163" s="54">
        <v>1407877</v>
      </c>
      <c r="H163" s="44">
        <f t="shared" si="24"/>
        <v>54477899.96698314</v>
      </c>
      <c r="I163" s="55">
        <v>1168090</v>
      </c>
      <c r="J163" s="42">
        <f t="shared" si="25"/>
        <v>55645989.96698314</v>
      </c>
      <c r="K163" s="56">
        <v>3891296</v>
      </c>
      <c r="L163" s="47">
        <f t="shared" si="26"/>
        <v>59537285.96698314</v>
      </c>
      <c r="M163" s="46">
        <v>71306</v>
      </c>
      <c r="N163" s="47">
        <f t="shared" si="27"/>
        <v>59608591.96698314</v>
      </c>
      <c r="O163" s="52">
        <f t="shared" si="22"/>
        <v>44723637.260988764</v>
      </c>
      <c r="P163" s="52">
        <f t="shared" si="28"/>
        <v>53546977.260988764</v>
      </c>
      <c r="Q163" s="52">
        <f t="shared" si="29"/>
        <v>54954854.260988764</v>
      </c>
      <c r="R163" s="48">
        <f t="shared" si="30"/>
        <v>56122944.260988764</v>
      </c>
      <c r="T163" s="49"/>
      <c r="U163" s="3"/>
      <c r="V163" s="50"/>
      <c r="W163" s="50"/>
      <c r="X163" s="50"/>
      <c r="Y163" s="50"/>
      <c r="Z163" s="50"/>
      <c r="AA163" s="50"/>
      <c r="AB163" s="50"/>
      <c r="AD163" s="5"/>
      <c r="AE163" s="16"/>
      <c r="AH163" s="5"/>
      <c r="AI163" s="5"/>
      <c r="AJ163" s="5"/>
      <c r="AK163" s="5"/>
      <c r="AL163" s="5"/>
      <c r="AM163" s="5"/>
      <c r="AN163" s="57"/>
    </row>
    <row r="164" spans="1:40" x14ac:dyDescent="0.25">
      <c r="A164" s="38">
        <v>1465</v>
      </c>
      <c r="B164" s="39" t="s">
        <v>179</v>
      </c>
      <c r="C164" s="52">
        <v>10425</v>
      </c>
      <c r="D164" s="41">
        <f t="shared" si="21"/>
        <v>13703852.344943531</v>
      </c>
      <c r="E164" s="53">
        <v>2769436</v>
      </c>
      <c r="F164" s="42">
        <f t="shared" si="23"/>
        <v>16473288.344943531</v>
      </c>
      <c r="G164" s="54">
        <v>479390</v>
      </c>
      <c r="H164" s="44">
        <f t="shared" si="24"/>
        <v>16952678.344943531</v>
      </c>
      <c r="I164" s="55">
        <v>975786</v>
      </c>
      <c r="J164" s="42">
        <f t="shared" si="25"/>
        <v>17928464.344943531</v>
      </c>
      <c r="K164" s="56">
        <v>1262776</v>
      </c>
      <c r="L164" s="47">
        <f t="shared" si="26"/>
        <v>19191240.344943531</v>
      </c>
      <c r="M164" s="46">
        <v>-142055</v>
      </c>
      <c r="N164" s="47">
        <f t="shared" si="27"/>
        <v>19049185.344943531</v>
      </c>
      <c r="O164" s="52">
        <f t="shared" si="22"/>
        <v>13851572.146340102</v>
      </c>
      <c r="P164" s="52">
        <f t="shared" si="28"/>
        <v>16621008.146340102</v>
      </c>
      <c r="Q164" s="52">
        <f t="shared" si="29"/>
        <v>17100398.146340102</v>
      </c>
      <c r="R164" s="48">
        <f t="shared" si="30"/>
        <v>18076184.146340102</v>
      </c>
      <c r="T164" s="49"/>
      <c r="U164" s="3"/>
      <c r="V164" s="50"/>
      <c r="W164" s="50"/>
      <c r="X164" s="50"/>
      <c r="Y164" s="50"/>
      <c r="Z164" s="50"/>
      <c r="AA164" s="50"/>
      <c r="AB164" s="50"/>
      <c r="AD164" s="5"/>
      <c r="AE164" s="16"/>
      <c r="AH164" s="5"/>
      <c r="AI164" s="5"/>
      <c r="AJ164" s="5"/>
      <c r="AK164" s="5"/>
      <c r="AL164" s="5"/>
      <c r="AM164" s="5"/>
      <c r="AN164" s="57"/>
    </row>
    <row r="165" spans="1:40" x14ac:dyDescent="0.25">
      <c r="A165" s="38">
        <v>1466</v>
      </c>
      <c r="B165" s="39" t="s">
        <v>180</v>
      </c>
      <c r="C165" s="52">
        <v>9270</v>
      </c>
      <c r="D165" s="41">
        <f t="shared" si="21"/>
        <v>12185583.811762735</v>
      </c>
      <c r="E165" s="53">
        <v>1726291</v>
      </c>
      <c r="F165" s="42">
        <f t="shared" si="23"/>
        <v>13911874.811762735</v>
      </c>
      <c r="G165" s="54">
        <v>333080</v>
      </c>
      <c r="H165" s="44">
        <f t="shared" si="24"/>
        <v>14244954.811762735</v>
      </c>
      <c r="I165" s="55">
        <v>418602</v>
      </c>
      <c r="J165" s="42">
        <f t="shared" si="25"/>
        <v>14663556.811762735</v>
      </c>
      <c r="K165" s="56">
        <v>918888</v>
      </c>
      <c r="L165" s="47">
        <f t="shared" si="26"/>
        <v>15582444.811762735</v>
      </c>
      <c r="M165" s="46">
        <v>-170658</v>
      </c>
      <c r="N165" s="47">
        <f t="shared" si="27"/>
        <v>15411786.811762735</v>
      </c>
      <c r="O165" s="52">
        <f t="shared" si="22"/>
        <v>12316937.534443429</v>
      </c>
      <c r="P165" s="52">
        <f t="shared" si="28"/>
        <v>14043228.534443429</v>
      </c>
      <c r="Q165" s="52">
        <f t="shared" si="29"/>
        <v>14376308.534443429</v>
      </c>
      <c r="R165" s="48">
        <f t="shared" si="30"/>
        <v>14794910.534443429</v>
      </c>
      <c r="T165" s="49"/>
      <c r="U165" s="3"/>
      <c r="V165" s="50"/>
      <c r="W165" s="50"/>
      <c r="X165" s="50"/>
      <c r="Y165" s="50"/>
      <c r="Z165" s="50"/>
      <c r="AA165" s="50"/>
      <c r="AB165" s="50"/>
      <c r="AD165" s="5"/>
      <c r="AE165" s="16"/>
      <c r="AH165" s="5"/>
      <c r="AI165" s="5"/>
      <c r="AJ165" s="5"/>
      <c r="AK165" s="5"/>
      <c r="AL165" s="5"/>
      <c r="AM165" s="5"/>
      <c r="AN165" s="57"/>
    </row>
    <row r="166" spans="1:40" x14ac:dyDescent="0.25">
      <c r="A166" s="38">
        <v>1470</v>
      </c>
      <c r="B166" s="39" t="s">
        <v>181</v>
      </c>
      <c r="C166" s="52">
        <v>16001</v>
      </c>
      <c r="D166" s="41">
        <f t="shared" si="21"/>
        <v>21033605.886948816</v>
      </c>
      <c r="E166" s="53">
        <v>3168159</v>
      </c>
      <c r="F166" s="42">
        <f t="shared" si="23"/>
        <v>24201764.886948816</v>
      </c>
      <c r="G166" s="54">
        <v>500430</v>
      </c>
      <c r="H166" s="44">
        <f t="shared" si="24"/>
        <v>24702194.886948816</v>
      </c>
      <c r="I166" s="55">
        <v>261749</v>
      </c>
      <c r="J166" s="42">
        <f t="shared" si="25"/>
        <v>24963943.886948816</v>
      </c>
      <c r="K166" s="56">
        <v>419912</v>
      </c>
      <c r="L166" s="47">
        <f t="shared" si="26"/>
        <v>25383855.886948816</v>
      </c>
      <c r="M166" s="46">
        <v>-315303</v>
      </c>
      <c r="N166" s="47">
        <f t="shared" si="27"/>
        <v>25068552.886948816</v>
      </c>
      <c r="O166" s="52">
        <f t="shared" si="22"/>
        <v>21260336.298665512</v>
      </c>
      <c r="P166" s="52">
        <f t="shared" si="28"/>
        <v>24428495.298665512</v>
      </c>
      <c r="Q166" s="52">
        <f t="shared" si="29"/>
        <v>24928925.298665512</v>
      </c>
      <c r="R166" s="48">
        <f t="shared" si="30"/>
        <v>25190674.298665512</v>
      </c>
      <c r="T166" s="49"/>
      <c r="U166" s="3"/>
      <c r="V166" s="50"/>
      <c r="W166" s="50"/>
      <c r="X166" s="50"/>
      <c r="Y166" s="50"/>
      <c r="Z166" s="50"/>
      <c r="AA166" s="50"/>
      <c r="AB166" s="50"/>
      <c r="AD166" s="5"/>
      <c r="AE166" s="16"/>
      <c r="AH166" s="5"/>
      <c r="AI166" s="5"/>
      <c r="AJ166" s="5"/>
      <c r="AK166" s="5"/>
      <c r="AL166" s="5"/>
      <c r="AM166" s="5"/>
      <c r="AN166" s="57"/>
    </row>
    <row r="167" spans="1:40" x14ac:dyDescent="0.25">
      <c r="A167" s="38">
        <v>1471</v>
      </c>
      <c r="B167" s="39" t="s">
        <v>182</v>
      </c>
      <c r="C167" s="52">
        <v>13054</v>
      </c>
      <c r="D167" s="41">
        <f t="shared" si="21"/>
        <v>17159720.720469337</v>
      </c>
      <c r="E167" s="53">
        <v>3655026</v>
      </c>
      <c r="F167" s="42">
        <f t="shared" si="23"/>
        <v>20814746.720469337</v>
      </c>
      <c r="G167" s="54">
        <v>622855</v>
      </c>
      <c r="H167" s="44">
        <f t="shared" si="24"/>
        <v>21437601.720469337</v>
      </c>
      <c r="I167" s="55">
        <v>858369</v>
      </c>
      <c r="J167" s="42">
        <f t="shared" si="25"/>
        <v>22295970.720469337</v>
      </c>
      <c r="K167" s="56">
        <v>2522448</v>
      </c>
      <c r="L167" s="47">
        <f t="shared" si="26"/>
        <v>24818418.720469337</v>
      </c>
      <c r="M167" s="46">
        <v>-26616</v>
      </c>
      <c r="N167" s="47">
        <f t="shared" si="27"/>
        <v>24791802.720469337</v>
      </c>
      <c r="O167" s="52">
        <f t="shared" si="22"/>
        <v>17344692.834371578</v>
      </c>
      <c r="P167" s="52">
        <f t="shared" si="28"/>
        <v>20999718.834371578</v>
      </c>
      <c r="Q167" s="52">
        <f t="shared" si="29"/>
        <v>21622573.834371578</v>
      </c>
      <c r="R167" s="48">
        <f t="shared" si="30"/>
        <v>22480942.834371578</v>
      </c>
      <c r="T167" s="49"/>
      <c r="U167" s="3"/>
      <c r="V167" s="50"/>
      <c r="W167" s="50"/>
      <c r="X167" s="50"/>
      <c r="Y167" s="50"/>
      <c r="Z167" s="50"/>
      <c r="AA167" s="50"/>
      <c r="AB167" s="50"/>
      <c r="AD167" s="5"/>
      <c r="AE167" s="16"/>
      <c r="AH167" s="5"/>
      <c r="AI167" s="5"/>
      <c r="AJ167" s="5"/>
      <c r="AK167" s="5"/>
      <c r="AL167" s="5"/>
      <c r="AM167" s="5"/>
      <c r="AN167" s="57"/>
    </row>
    <row r="168" spans="1:40" x14ac:dyDescent="0.25">
      <c r="A168" s="38">
        <v>1472</v>
      </c>
      <c r="B168" s="39" t="s">
        <v>183</v>
      </c>
      <c r="C168" s="52">
        <v>10603</v>
      </c>
      <c r="D168" s="41">
        <f t="shared" si="21"/>
        <v>13937836.586420743</v>
      </c>
      <c r="E168" s="53">
        <v>3071679</v>
      </c>
      <c r="F168" s="42">
        <f t="shared" si="23"/>
        <v>17009515.586420745</v>
      </c>
      <c r="G168" s="54">
        <v>455428</v>
      </c>
      <c r="H168" s="44">
        <f t="shared" si="24"/>
        <v>17464943.586420745</v>
      </c>
      <c r="I168" s="55">
        <v>508977</v>
      </c>
      <c r="J168" s="42">
        <f t="shared" si="25"/>
        <v>17973920.586420745</v>
      </c>
      <c r="K168" s="56">
        <v>1531802</v>
      </c>
      <c r="L168" s="47">
        <f t="shared" si="26"/>
        <v>19505722.586420745</v>
      </c>
      <c r="M168" s="46">
        <v>-292449</v>
      </c>
      <c r="N168" s="47">
        <f t="shared" si="27"/>
        <v>19213273.586420745</v>
      </c>
      <c r="O168" s="52">
        <f t="shared" si="22"/>
        <v>14088078.606009027</v>
      </c>
      <c r="P168" s="52">
        <f t="shared" si="28"/>
        <v>17159757.606009029</v>
      </c>
      <c r="Q168" s="52">
        <f t="shared" si="29"/>
        <v>17615185.606009029</v>
      </c>
      <c r="R168" s="48">
        <f t="shared" si="30"/>
        <v>18124162.606009029</v>
      </c>
      <c r="T168" s="49"/>
      <c r="U168" s="3"/>
      <c r="V168" s="50"/>
      <c r="W168" s="50"/>
      <c r="X168" s="50"/>
      <c r="Y168" s="50"/>
      <c r="Z168" s="50"/>
      <c r="AA168" s="50"/>
      <c r="AB168" s="50"/>
      <c r="AD168" s="5"/>
      <c r="AE168" s="16"/>
      <c r="AH168" s="5"/>
      <c r="AI168" s="5"/>
      <c r="AJ168" s="5"/>
      <c r="AK168" s="5"/>
      <c r="AL168" s="5"/>
      <c r="AM168" s="5"/>
      <c r="AN168" s="57"/>
    </row>
    <row r="169" spans="1:40" x14ac:dyDescent="0.25">
      <c r="A169" s="38">
        <v>1473</v>
      </c>
      <c r="B169" s="39" t="s">
        <v>184</v>
      </c>
      <c r="C169" s="52">
        <v>9405</v>
      </c>
      <c r="D169" s="41">
        <f t="shared" si="21"/>
        <v>12363043.770186465</v>
      </c>
      <c r="E169" s="53">
        <v>1646662</v>
      </c>
      <c r="F169" s="42">
        <f t="shared" si="23"/>
        <v>14009705.770186465</v>
      </c>
      <c r="G169" s="54">
        <v>457488</v>
      </c>
      <c r="H169" s="44">
        <f t="shared" si="24"/>
        <v>14467193.770186465</v>
      </c>
      <c r="I169" s="55">
        <v>664655</v>
      </c>
      <c r="J169" s="42">
        <f t="shared" si="25"/>
        <v>15131848.770186465</v>
      </c>
      <c r="K169" s="56">
        <v>481634</v>
      </c>
      <c r="L169" s="47">
        <f t="shared" si="26"/>
        <v>15613482.770186465</v>
      </c>
      <c r="M169" s="46">
        <v>-241848</v>
      </c>
      <c r="N169" s="47">
        <f t="shared" si="27"/>
        <v>15371634.770186465</v>
      </c>
      <c r="O169" s="52">
        <f t="shared" si="22"/>
        <v>12496310.411158625</v>
      </c>
      <c r="P169" s="52">
        <f t="shared" si="28"/>
        <v>14142972.411158625</v>
      </c>
      <c r="Q169" s="52">
        <f t="shared" si="29"/>
        <v>14600460.411158625</v>
      </c>
      <c r="R169" s="48">
        <f t="shared" si="30"/>
        <v>15265115.411158625</v>
      </c>
      <c r="T169" s="49"/>
      <c r="U169" s="3"/>
      <c r="V169" s="50"/>
      <c r="W169" s="50"/>
      <c r="X169" s="50"/>
      <c r="Y169" s="50"/>
      <c r="Z169" s="50"/>
      <c r="AA169" s="50"/>
      <c r="AB169" s="50"/>
      <c r="AD169" s="5"/>
      <c r="AE169" s="16"/>
      <c r="AH169" s="5"/>
      <c r="AI169" s="5"/>
      <c r="AJ169" s="5"/>
      <c r="AK169" s="5"/>
      <c r="AL169" s="5"/>
      <c r="AM169" s="5"/>
      <c r="AN169" s="57"/>
    </row>
    <row r="170" spans="1:40" x14ac:dyDescent="0.25">
      <c r="A170" s="38">
        <v>1480</v>
      </c>
      <c r="B170" s="39" t="s">
        <v>185</v>
      </c>
      <c r="C170" s="52">
        <v>493247</v>
      </c>
      <c r="D170" s="41">
        <f t="shared" si="21"/>
        <v>648382163.79725289</v>
      </c>
      <c r="E170" s="53">
        <v>30200866</v>
      </c>
      <c r="F170" s="42">
        <f t="shared" si="23"/>
        <v>678583029.79725289</v>
      </c>
      <c r="G170" s="54">
        <v>4210663</v>
      </c>
      <c r="H170" s="44">
        <f t="shared" si="24"/>
        <v>682793692.79725289</v>
      </c>
      <c r="I170" s="55">
        <v>13275880</v>
      </c>
      <c r="J170" s="42">
        <f t="shared" si="25"/>
        <v>696069572.79725289</v>
      </c>
      <c r="K170" s="56">
        <v>32707720</v>
      </c>
      <c r="L170" s="47">
        <f t="shared" si="26"/>
        <v>728777292.79725289</v>
      </c>
      <c r="M170" s="46">
        <v>-19416349</v>
      </c>
      <c r="N170" s="47">
        <f t="shared" si="27"/>
        <v>709360943.79725289</v>
      </c>
      <c r="O170" s="52">
        <f t="shared" si="22"/>
        <v>655371357.93437088</v>
      </c>
      <c r="P170" s="52">
        <f t="shared" si="28"/>
        <v>685572223.93437088</v>
      </c>
      <c r="Q170" s="52">
        <f t="shared" si="29"/>
        <v>689782886.93437088</v>
      </c>
      <c r="R170" s="48">
        <f t="shared" si="30"/>
        <v>703058766.93437088</v>
      </c>
      <c r="T170" s="49"/>
      <c r="U170" s="3"/>
      <c r="V170" s="50"/>
      <c r="W170" s="50"/>
      <c r="X170" s="50"/>
      <c r="Y170" s="50"/>
      <c r="Z170" s="50"/>
      <c r="AA170" s="50"/>
      <c r="AB170" s="50"/>
      <c r="AD170" s="5"/>
      <c r="AE170" s="16"/>
      <c r="AH170" s="5"/>
      <c r="AI170" s="5"/>
      <c r="AJ170" s="5"/>
      <c r="AK170" s="5"/>
      <c r="AL170" s="5"/>
      <c r="AM170" s="5"/>
      <c r="AN170" s="57"/>
    </row>
    <row r="171" spans="1:40" x14ac:dyDescent="0.25">
      <c r="A171" s="38">
        <v>1481</v>
      </c>
      <c r="B171" s="39" t="s">
        <v>186</v>
      </c>
      <c r="C171" s="52">
        <v>59303</v>
      </c>
      <c r="D171" s="41">
        <f t="shared" si="21"/>
        <v>77954873.440017864</v>
      </c>
      <c r="E171" s="53">
        <v>6479439</v>
      </c>
      <c r="F171" s="42">
        <f t="shared" si="23"/>
        <v>84434312.440017864</v>
      </c>
      <c r="G171" s="54">
        <v>798263</v>
      </c>
      <c r="H171" s="44">
        <f t="shared" si="24"/>
        <v>85232575.440017864</v>
      </c>
      <c r="I171" s="55">
        <v>2308060</v>
      </c>
      <c r="J171" s="42">
        <f t="shared" si="25"/>
        <v>87540635.440017864</v>
      </c>
      <c r="K171" s="56">
        <v>5946882</v>
      </c>
      <c r="L171" s="47">
        <f t="shared" si="26"/>
        <v>93487517.440017864</v>
      </c>
      <c r="M171" s="46">
        <v>1677816</v>
      </c>
      <c r="N171" s="47">
        <f t="shared" si="27"/>
        <v>95165333.440017864</v>
      </c>
      <c r="O171" s="52">
        <f t="shared" si="22"/>
        <v>78795183.021046236</v>
      </c>
      <c r="P171" s="52">
        <f t="shared" si="28"/>
        <v>85274622.021046236</v>
      </c>
      <c r="Q171" s="52">
        <f t="shared" si="29"/>
        <v>86072885.021046236</v>
      </c>
      <c r="R171" s="48">
        <f t="shared" si="30"/>
        <v>88380945.021046236</v>
      </c>
      <c r="T171" s="49"/>
      <c r="U171" s="3"/>
      <c r="V171" s="50"/>
      <c r="W171" s="50"/>
      <c r="X171" s="50"/>
      <c r="Y171" s="50"/>
      <c r="Z171" s="50"/>
      <c r="AA171" s="50"/>
      <c r="AB171" s="50"/>
      <c r="AD171" s="5"/>
      <c r="AE171" s="16"/>
      <c r="AH171" s="5"/>
      <c r="AI171" s="5"/>
      <c r="AJ171" s="5"/>
      <c r="AK171" s="5"/>
      <c r="AL171" s="5"/>
      <c r="AM171" s="5"/>
      <c r="AN171" s="57"/>
    </row>
    <row r="172" spans="1:40" x14ac:dyDescent="0.25">
      <c r="A172" s="38">
        <v>1482</v>
      </c>
      <c r="B172" s="39" t="s">
        <v>187</v>
      </c>
      <c r="C172" s="52">
        <v>39557</v>
      </c>
      <c r="D172" s="41">
        <f t="shared" si="21"/>
        <v>51998396.854573742</v>
      </c>
      <c r="E172" s="53">
        <v>7892557</v>
      </c>
      <c r="F172" s="42">
        <f t="shared" si="23"/>
        <v>59890953.854573742</v>
      </c>
      <c r="G172" s="54">
        <v>1678414</v>
      </c>
      <c r="H172" s="44">
        <f t="shared" si="24"/>
        <v>61569367.854573742</v>
      </c>
      <c r="I172" s="55">
        <v>1645061</v>
      </c>
      <c r="J172" s="42">
        <f t="shared" si="25"/>
        <v>63214428.854573742</v>
      </c>
      <c r="K172" s="56">
        <v>5170806</v>
      </c>
      <c r="L172" s="47">
        <f t="shared" si="26"/>
        <v>68385234.854573742</v>
      </c>
      <c r="M172" s="46">
        <v>2685348</v>
      </c>
      <c r="N172" s="47">
        <f t="shared" si="27"/>
        <v>71070582.854573742</v>
      </c>
      <c r="O172" s="52">
        <f t="shared" si="22"/>
        <v>52558910.253503636</v>
      </c>
      <c r="P172" s="52">
        <f t="shared" si="28"/>
        <v>60451467.253503636</v>
      </c>
      <c r="Q172" s="52">
        <f t="shared" si="29"/>
        <v>62129881.253503636</v>
      </c>
      <c r="R172" s="48">
        <f t="shared" si="30"/>
        <v>63774942.253503636</v>
      </c>
      <c r="T172" s="49"/>
      <c r="U172" s="3"/>
      <c r="V172" s="50"/>
      <c r="W172" s="50"/>
      <c r="X172" s="50"/>
      <c r="Y172" s="50"/>
      <c r="Z172" s="50"/>
      <c r="AA172" s="50"/>
      <c r="AB172" s="50"/>
      <c r="AD172" s="5"/>
      <c r="AE172" s="16"/>
      <c r="AH172" s="5"/>
      <c r="AI172" s="5"/>
      <c r="AJ172" s="5"/>
      <c r="AK172" s="5"/>
      <c r="AL172" s="5"/>
      <c r="AM172" s="5"/>
      <c r="AN172" s="57"/>
    </row>
    <row r="173" spans="1:40" x14ac:dyDescent="0.25">
      <c r="A173" s="38">
        <v>1484</v>
      </c>
      <c r="B173" s="39" t="s">
        <v>188</v>
      </c>
      <c r="C173" s="52">
        <v>14623</v>
      </c>
      <c r="D173" s="41">
        <f t="shared" si="21"/>
        <v>19222199.792816233</v>
      </c>
      <c r="E173" s="53">
        <v>8648130</v>
      </c>
      <c r="F173" s="42">
        <f t="shared" si="23"/>
        <v>27870329.792816233</v>
      </c>
      <c r="G173" s="54">
        <v>743777</v>
      </c>
      <c r="H173" s="44">
        <f t="shared" si="24"/>
        <v>28614106.792816233</v>
      </c>
      <c r="I173" s="55">
        <v>976031</v>
      </c>
      <c r="J173" s="42">
        <f t="shared" si="25"/>
        <v>29590137.792816233</v>
      </c>
      <c r="K173" s="56">
        <v>2034048</v>
      </c>
      <c r="L173" s="47">
        <f t="shared" si="26"/>
        <v>31624185.792816233</v>
      </c>
      <c r="M173" s="46">
        <v>955999</v>
      </c>
      <c r="N173" s="47">
        <f t="shared" si="27"/>
        <v>32580184.792816233</v>
      </c>
      <c r="O173" s="52">
        <f t="shared" si="22"/>
        <v>19429404.268194851</v>
      </c>
      <c r="P173" s="52">
        <f t="shared" si="28"/>
        <v>28077534.268194851</v>
      </c>
      <c r="Q173" s="52">
        <f t="shared" si="29"/>
        <v>28821311.268194851</v>
      </c>
      <c r="R173" s="48">
        <f t="shared" si="30"/>
        <v>29797342.268194851</v>
      </c>
      <c r="T173" s="49"/>
      <c r="U173" s="3"/>
      <c r="V173" s="50"/>
      <c r="W173" s="50"/>
      <c r="X173" s="50"/>
      <c r="Y173" s="50"/>
      <c r="Z173" s="50"/>
      <c r="AA173" s="50"/>
      <c r="AB173" s="50"/>
      <c r="AD173" s="5"/>
      <c r="AE173" s="16"/>
      <c r="AH173" s="5"/>
      <c r="AI173" s="5"/>
      <c r="AJ173" s="5"/>
      <c r="AK173" s="5"/>
      <c r="AL173" s="5"/>
      <c r="AM173" s="5"/>
      <c r="AN173" s="57"/>
    </row>
    <row r="174" spans="1:40" x14ac:dyDescent="0.25">
      <c r="A174" s="38">
        <v>1485</v>
      </c>
      <c r="B174" s="39" t="s">
        <v>189</v>
      </c>
      <c r="C174" s="52">
        <v>50869</v>
      </c>
      <c r="D174" s="41">
        <f t="shared" si="21"/>
        <v>66868226.852271698</v>
      </c>
      <c r="E174" s="53">
        <v>12834858</v>
      </c>
      <c r="F174" s="42">
        <f t="shared" si="23"/>
        <v>79703084.852271706</v>
      </c>
      <c r="G174" s="54">
        <v>2495165</v>
      </c>
      <c r="H174" s="44">
        <f t="shared" si="24"/>
        <v>82198249.852271706</v>
      </c>
      <c r="I174" s="55">
        <v>1358150</v>
      </c>
      <c r="J174" s="42">
        <f t="shared" si="25"/>
        <v>83556399.852271706</v>
      </c>
      <c r="K174" s="56">
        <v>5181653</v>
      </c>
      <c r="L174" s="47">
        <f t="shared" si="26"/>
        <v>88738052.852271706</v>
      </c>
      <c r="M174" s="46">
        <v>53342</v>
      </c>
      <c r="N174" s="47">
        <f t="shared" si="27"/>
        <v>88791394.852271706</v>
      </c>
      <c r="O174" s="52">
        <f t="shared" si="22"/>
        <v>67589028.634261355</v>
      </c>
      <c r="P174" s="52">
        <f t="shared" si="28"/>
        <v>80423886.634261355</v>
      </c>
      <c r="Q174" s="52">
        <f t="shared" si="29"/>
        <v>82919051.634261355</v>
      </c>
      <c r="R174" s="48">
        <f t="shared" si="30"/>
        <v>84277201.634261355</v>
      </c>
      <c r="T174" s="49"/>
      <c r="U174" s="3"/>
      <c r="V174" s="50"/>
      <c r="W174" s="50"/>
      <c r="X174" s="50"/>
      <c r="Y174" s="50"/>
      <c r="Z174" s="50"/>
      <c r="AA174" s="50"/>
      <c r="AB174" s="50"/>
      <c r="AD174" s="5"/>
      <c r="AE174" s="16"/>
      <c r="AH174" s="5"/>
      <c r="AI174" s="5"/>
      <c r="AJ174" s="5"/>
      <c r="AK174" s="5"/>
      <c r="AL174" s="5"/>
      <c r="AM174" s="5"/>
      <c r="AN174" s="57"/>
    </row>
    <row r="175" spans="1:40" x14ac:dyDescent="0.25">
      <c r="A175" s="38">
        <v>1486</v>
      </c>
      <c r="B175" s="39" t="s">
        <v>190</v>
      </c>
      <c r="C175" s="52">
        <v>11564</v>
      </c>
      <c r="D175" s="41">
        <f t="shared" si="21"/>
        <v>15201088.586755585</v>
      </c>
      <c r="E175" s="53">
        <v>4354337</v>
      </c>
      <c r="F175" s="42">
        <f t="shared" si="23"/>
        <v>19555425.586755585</v>
      </c>
      <c r="G175" s="54">
        <v>820488</v>
      </c>
      <c r="H175" s="44">
        <f t="shared" si="24"/>
        <v>20375913.586755585</v>
      </c>
      <c r="I175" s="55">
        <v>1470605</v>
      </c>
      <c r="J175" s="42">
        <f t="shared" si="25"/>
        <v>21846518.586755585</v>
      </c>
      <c r="K175" s="56">
        <v>3546208</v>
      </c>
      <c r="L175" s="47">
        <f t="shared" si="26"/>
        <v>25392726.586755585</v>
      </c>
      <c r="M175" s="46">
        <v>1521971</v>
      </c>
      <c r="N175" s="47">
        <f t="shared" si="27"/>
        <v>26914697.586755585</v>
      </c>
      <c r="O175" s="52">
        <f t="shared" si="22"/>
        <v>15364947.750626085</v>
      </c>
      <c r="P175" s="52">
        <f t="shared" si="28"/>
        <v>19719284.750626087</v>
      </c>
      <c r="Q175" s="52">
        <f t="shared" si="29"/>
        <v>20539772.750626087</v>
      </c>
      <c r="R175" s="48">
        <f t="shared" si="30"/>
        <v>22010377.750626087</v>
      </c>
      <c r="T175" s="49"/>
      <c r="U175" s="3"/>
      <c r="V175" s="50"/>
      <c r="W175" s="50"/>
      <c r="X175" s="50"/>
      <c r="Y175" s="50"/>
      <c r="Z175" s="50"/>
      <c r="AA175" s="50"/>
      <c r="AB175" s="50"/>
      <c r="AD175" s="5"/>
      <c r="AE175" s="16"/>
      <c r="AH175" s="5"/>
      <c r="AI175" s="5"/>
      <c r="AJ175" s="5"/>
      <c r="AK175" s="5"/>
      <c r="AL175" s="5"/>
      <c r="AM175" s="5"/>
      <c r="AN175" s="57"/>
    </row>
    <row r="176" spans="1:40" x14ac:dyDescent="0.25">
      <c r="A176" s="38">
        <v>1487</v>
      </c>
      <c r="B176" s="39" t="s">
        <v>191</v>
      </c>
      <c r="C176" s="52">
        <v>36909</v>
      </c>
      <c r="D176" s="41">
        <f t="shared" si="21"/>
        <v>48517552.633047551</v>
      </c>
      <c r="E176" s="53">
        <v>8620990</v>
      </c>
      <c r="F176" s="42">
        <f t="shared" si="23"/>
        <v>57138542.633047551</v>
      </c>
      <c r="G176" s="54">
        <v>1476814</v>
      </c>
      <c r="H176" s="44">
        <f t="shared" si="24"/>
        <v>58615356.633047551</v>
      </c>
      <c r="I176" s="55">
        <v>880548</v>
      </c>
      <c r="J176" s="42">
        <f t="shared" si="25"/>
        <v>59495904.633047551</v>
      </c>
      <c r="K176" s="56">
        <v>3606634</v>
      </c>
      <c r="L176" s="47">
        <f t="shared" si="26"/>
        <v>63102538.633047551</v>
      </c>
      <c r="M176" s="46">
        <v>-742139</v>
      </c>
      <c r="N176" s="47">
        <f t="shared" si="27"/>
        <v>62360399.633047551</v>
      </c>
      <c r="O176" s="52">
        <f t="shared" si="22"/>
        <v>49040544.493934467</v>
      </c>
      <c r="P176" s="52">
        <f t="shared" si="28"/>
        <v>57661534.493934467</v>
      </c>
      <c r="Q176" s="52">
        <f t="shared" si="29"/>
        <v>59138348.493934467</v>
      </c>
      <c r="R176" s="48">
        <f t="shared" si="30"/>
        <v>60018896.493934467</v>
      </c>
      <c r="T176" s="49"/>
      <c r="U176" s="3"/>
      <c r="V176" s="50"/>
      <c r="W176" s="50"/>
      <c r="X176" s="50"/>
      <c r="Y176" s="50"/>
      <c r="Z176" s="50"/>
      <c r="AA176" s="50"/>
      <c r="AB176" s="50"/>
      <c r="AD176" s="5"/>
      <c r="AE176" s="16"/>
      <c r="AH176" s="5"/>
      <c r="AI176" s="5"/>
      <c r="AJ176" s="5"/>
      <c r="AK176" s="5"/>
      <c r="AL176" s="5"/>
      <c r="AM176" s="5"/>
      <c r="AN176" s="57"/>
    </row>
    <row r="177" spans="1:40" x14ac:dyDescent="0.25">
      <c r="A177" s="38">
        <v>1488</v>
      </c>
      <c r="B177" s="39" t="s">
        <v>192</v>
      </c>
      <c r="C177" s="52">
        <v>54280</v>
      </c>
      <c r="D177" s="41">
        <f t="shared" si="21"/>
        <v>71352048.468444586</v>
      </c>
      <c r="E177" s="53">
        <v>8556254</v>
      </c>
      <c r="F177" s="42">
        <f t="shared" si="23"/>
        <v>79908302.468444586</v>
      </c>
      <c r="G177" s="54">
        <v>2214741</v>
      </c>
      <c r="H177" s="44">
        <f t="shared" si="24"/>
        <v>82123043.468444586</v>
      </c>
      <c r="I177" s="55">
        <v>1308765</v>
      </c>
      <c r="J177" s="42">
        <f t="shared" si="25"/>
        <v>83431808.468444586</v>
      </c>
      <c r="K177" s="56">
        <v>4380061</v>
      </c>
      <c r="L177" s="47">
        <f t="shared" si="26"/>
        <v>87811869.468444586</v>
      </c>
      <c r="M177" s="46">
        <v>-1517084</v>
      </c>
      <c r="N177" s="47">
        <f t="shared" si="27"/>
        <v>86294785.468444586</v>
      </c>
      <c r="O177" s="52">
        <f t="shared" si="22"/>
        <v>72121183.319265306</v>
      </c>
      <c r="P177" s="52">
        <f t="shared" si="28"/>
        <v>80677437.319265306</v>
      </c>
      <c r="Q177" s="52">
        <f t="shared" si="29"/>
        <v>82892178.319265306</v>
      </c>
      <c r="R177" s="48">
        <f t="shared" si="30"/>
        <v>84200943.319265306</v>
      </c>
      <c r="T177" s="49"/>
      <c r="U177" s="3"/>
      <c r="V177" s="50"/>
      <c r="W177" s="50"/>
      <c r="X177" s="50"/>
      <c r="Y177" s="50"/>
      <c r="Z177" s="50"/>
      <c r="AA177" s="50"/>
      <c r="AB177" s="50"/>
      <c r="AD177" s="5"/>
      <c r="AE177" s="16"/>
      <c r="AH177" s="5"/>
      <c r="AI177" s="5"/>
      <c r="AJ177" s="5"/>
      <c r="AK177" s="5"/>
      <c r="AL177" s="5"/>
      <c r="AM177" s="5"/>
      <c r="AN177" s="57"/>
    </row>
    <row r="178" spans="1:40" x14ac:dyDescent="0.25">
      <c r="A178" s="38">
        <v>1489</v>
      </c>
      <c r="B178" s="39" t="s">
        <v>193</v>
      </c>
      <c r="C178" s="52">
        <v>36703</v>
      </c>
      <c r="D178" s="41">
        <f t="shared" si="21"/>
        <v>48246761.88167505</v>
      </c>
      <c r="E178" s="53">
        <v>5564243</v>
      </c>
      <c r="F178" s="42">
        <f t="shared" si="23"/>
        <v>53811004.88167505</v>
      </c>
      <c r="G178" s="54">
        <v>1022649</v>
      </c>
      <c r="H178" s="44">
        <f t="shared" si="24"/>
        <v>54833653.88167505</v>
      </c>
      <c r="I178" s="55">
        <v>1295086</v>
      </c>
      <c r="J178" s="42">
        <f t="shared" si="25"/>
        <v>56128739.88167505</v>
      </c>
      <c r="K178" s="56">
        <v>4582700</v>
      </c>
      <c r="L178" s="47">
        <f t="shared" si="26"/>
        <v>60711439.88167505</v>
      </c>
      <c r="M178" s="46">
        <v>980881</v>
      </c>
      <c r="N178" s="47">
        <f t="shared" si="27"/>
        <v>61692320.88167505</v>
      </c>
      <c r="O178" s="52">
        <f t="shared" si="22"/>
        <v>48766834.770946838</v>
      </c>
      <c r="P178" s="52">
        <f t="shared" si="28"/>
        <v>54331077.770946838</v>
      </c>
      <c r="Q178" s="52">
        <f t="shared" si="29"/>
        <v>55353726.770946838</v>
      </c>
      <c r="R178" s="48">
        <f t="shared" si="30"/>
        <v>56648812.770946838</v>
      </c>
      <c r="T178" s="49"/>
      <c r="U178" s="3"/>
      <c r="V178" s="50"/>
      <c r="W178" s="50"/>
      <c r="X178" s="50"/>
      <c r="Y178" s="50"/>
      <c r="Z178" s="50"/>
      <c r="AA178" s="50"/>
      <c r="AB178" s="50"/>
      <c r="AD178" s="5"/>
      <c r="AE178" s="16"/>
      <c r="AH178" s="5"/>
      <c r="AI178" s="5"/>
      <c r="AJ178" s="5"/>
      <c r="AK178" s="5"/>
      <c r="AL178" s="5"/>
      <c r="AM178" s="5"/>
      <c r="AN178" s="57"/>
    </row>
    <row r="179" spans="1:40" x14ac:dyDescent="0.25">
      <c r="A179" s="38">
        <v>1490</v>
      </c>
      <c r="B179" s="39" t="s">
        <v>194</v>
      </c>
      <c r="C179" s="52">
        <v>100888</v>
      </c>
      <c r="D179" s="41">
        <f t="shared" si="21"/>
        <v>132619113.22557917</v>
      </c>
      <c r="E179" s="53">
        <v>14806211</v>
      </c>
      <c r="F179" s="42">
        <f t="shared" si="23"/>
        <v>147425324.22557917</v>
      </c>
      <c r="G179" s="54">
        <v>4325457</v>
      </c>
      <c r="H179" s="44">
        <f t="shared" si="24"/>
        <v>151750781.22557917</v>
      </c>
      <c r="I179" s="55">
        <v>2075547</v>
      </c>
      <c r="J179" s="42">
        <f t="shared" si="25"/>
        <v>153826328.22557917</v>
      </c>
      <c r="K179" s="56">
        <v>9697098</v>
      </c>
      <c r="L179" s="47">
        <f t="shared" si="26"/>
        <v>163523426.22557917</v>
      </c>
      <c r="M179" s="46">
        <v>-2553280</v>
      </c>
      <c r="N179" s="47">
        <f t="shared" si="27"/>
        <v>160970146.22557917</v>
      </c>
      <c r="O179" s="52">
        <f t="shared" si="22"/>
        <v>134048672.48920482</v>
      </c>
      <c r="P179" s="52">
        <f t="shared" si="28"/>
        <v>148854883.48920482</v>
      </c>
      <c r="Q179" s="52">
        <f t="shared" si="29"/>
        <v>153180340.48920482</v>
      </c>
      <c r="R179" s="48">
        <f t="shared" si="30"/>
        <v>155255887.48920482</v>
      </c>
      <c r="T179" s="49"/>
      <c r="U179" s="3"/>
      <c r="V179" s="50"/>
      <c r="W179" s="50"/>
      <c r="X179" s="50"/>
      <c r="Y179" s="50"/>
      <c r="Z179" s="50"/>
      <c r="AA179" s="50"/>
      <c r="AB179" s="50"/>
      <c r="AD179" s="5"/>
      <c r="AE179" s="16"/>
      <c r="AH179" s="5"/>
      <c r="AI179" s="5"/>
      <c r="AJ179" s="5"/>
      <c r="AK179" s="5"/>
      <c r="AL179" s="5"/>
      <c r="AM179" s="5"/>
      <c r="AN179" s="57"/>
    </row>
    <row r="180" spans="1:40" x14ac:dyDescent="0.25">
      <c r="A180" s="38">
        <v>1491</v>
      </c>
      <c r="B180" s="39" t="s">
        <v>195</v>
      </c>
      <c r="C180" s="52">
        <v>22505</v>
      </c>
      <c r="D180" s="41">
        <f t="shared" si="21"/>
        <v>29583232.328340925</v>
      </c>
      <c r="E180" s="53">
        <v>4397571</v>
      </c>
      <c r="F180" s="42">
        <f t="shared" si="23"/>
        <v>33980803.328340925</v>
      </c>
      <c r="G180" s="54">
        <v>1140560</v>
      </c>
      <c r="H180" s="44">
        <f t="shared" si="24"/>
        <v>35121363.328340925</v>
      </c>
      <c r="I180" s="55">
        <v>592499</v>
      </c>
      <c r="J180" s="42">
        <f t="shared" si="25"/>
        <v>35713862.328340925</v>
      </c>
      <c r="K180" s="56">
        <v>2266315</v>
      </c>
      <c r="L180" s="47">
        <f t="shared" si="26"/>
        <v>37980177.328340925</v>
      </c>
      <c r="M180" s="46">
        <v>-231365</v>
      </c>
      <c r="N180" s="47">
        <f t="shared" si="27"/>
        <v>37748812.328340925</v>
      </c>
      <c r="O180" s="52">
        <f t="shared" si="22"/>
        <v>29902122.892410934</v>
      </c>
      <c r="P180" s="52">
        <f t="shared" si="28"/>
        <v>34299693.892410934</v>
      </c>
      <c r="Q180" s="52">
        <f t="shared" si="29"/>
        <v>35440253.892410934</v>
      </c>
      <c r="R180" s="48">
        <f t="shared" si="30"/>
        <v>36032752.892410934</v>
      </c>
      <c r="T180" s="49"/>
      <c r="U180" s="3"/>
      <c r="V180" s="50"/>
      <c r="W180" s="50"/>
      <c r="X180" s="50"/>
      <c r="Y180" s="50"/>
      <c r="Z180" s="50"/>
      <c r="AA180" s="50"/>
      <c r="AB180" s="50"/>
      <c r="AD180" s="5"/>
      <c r="AE180" s="16"/>
      <c r="AH180" s="5"/>
      <c r="AI180" s="5"/>
      <c r="AJ180" s="5"/>
      <c r="AK180" s="5"/>
      <c r="AL180" s="5"/>
      <c r="AM180" s="5"/>
      <c r="AN180" s="57"/>
    </row>
    <row r="181" spans="1:40" x14ac:dyDescent="0.25">
      <c r="A181" s="38">
        <v>1492</v>
      </c>
      <c r="B181" s="39" t="s">
        <v>196</v>
      </c>
      <c r="C181" s="52">
        <v>12610</v>
      </c>
      <c r="D181" s="41">
        <f t="shared" si="21"/>
        <v>16576074.63498685</v>
      </c>
      <c r="E181" s="53">
        <v>2562488</v>
      </c>
      <c r="F181" s="42">
        <f t="shared" si="23"/>
        <v>19138562.634986848</v>
      </c>
      <c r="G181" s="54">
        <v>712308</v>
      </c>
      <c r="H181" s="44">
        <f t="shared" si="24"/>
        <v>19850870.634986848</v>
      </c>
      <c r="I181" s="55">
        <v>270207</v>
      </c>
      <c r="J181" s="42">
        <f t="shared" si="25"/>
        <v>20121077.634986848</v>
      </c>
      <c r="K181" s="56">
        <v>3104108</v>
      </c>
      <c r="L181" s="47">
        <f t="shared" si="26"/>
        <v>23225185.634986848</v>
      </c>
      <c r="M181" s="46">
        <v>-449866</v>
      </c>
      <c r="N181" s="47">
        <f t="shared" si="27"/>
        <v>22775319.634986848</v>
      </c>
      <c r="O181" s="52">
        <f t="shared" si="22"/>
        <v>16754755.373174934</v>
      </c>
      <c r="P181" s="52">
        <f t="shared" si="28"/>
        <v>19317243.373174936</v>
      </c>
      <c r="Q181" s="52">
        <f t="shared" si="29"/>
        <v>20029551.373174936</v>
      </c>
      <c r="R181" s="48">
        <f t="shared" si="30"/>
        <v>20299758.373174936</v>
      </c>
      <c r="T181" s="49"/>
      <c r="U181" s="3"/>
      <c r="V181" s="50"/>
      <c r="W181" s="50"/>
      <c r="X181" s="50"/>
      <c r="Y181" s="50"/>
      <c r="Z181" s="50"/>
      <c r="AA181" s="50"/>
      <c r="AB181" s="50"/>
      <c r="AD181" s="5"/>
      <c r="AE181" s="16"/>
      <c r="AH181" s="5"/>
      <c r="AI181" s="5"/>
      <c r="AJ181" s="5"/>
      <c r="AK181" s="5"/>
      <c r="AL181" s="5"/>
      <c r="AM181" s="5"/>
      <c r="AN181" s="57"/>
    </row>
    <row r="182" spans="1:40" x14ac:dyDescent="0.25">
      <c r="A182" s="38">
        <v>1493</v>
      </c>
      <c r="B182" s="39" t="s">
        <v>197</v>
      </c>
      <c r="C182" s="52">
        <v>23867</v>
      </c>
      <c r="D182" s="41">
        <f t="shared" si="21"/>
        <v>31373606.131104771</v>
      </c>
      <c r="E182" s="53">
        <v>5836184</v>
      </c>
      <c r="F182" s="42">
        <f t="shared" si="23"/>
        <v>37209790.131104767</v>
      </c>
      <c r="G182" s="54">
        <v>1754153</v>
      </c>
      <c r="H182" s="44">
        <f t="shared" si="24"/>
        <v>38963943.131104767</v>
      </c>
      <c r="I182" s="55">
        <v>1024647</v>
      </c>
      <c r="J182" s="42">
        <f t="shared" si="25"/>
        <v>39988590.131104767</v>
      </c>
      <c r="K182" s="56">
        <v>2594702</v>
      </c>
      <c r="L182" s="47">
        <f t="shared" si="26"/>
        <v>42583292.131104767</v>
      </c>
      <c r="M182" s="46">
        <v>-774551</v>
      </c>
      <c r="N182" s="47">
        <f t="shared" si="27"/>
        <v>41808741.131104767</v>
      </c>
      <c r="O182" s="52">
        <f t="shared" si="22"/>
        <v>31711795.91527091</v>
      </c>
      <c r="P182" s="52">
        <f t="shared" si="28"/>
        <v>37547979.91527091</v>
      </c>
      <c r="Q182" s="52">
        <f t="shared" si="29"/>
        <v>39302132.91527091</v>
      </c>
      <c r="R182" s="48">
        <f t="shared" si="30"/>
        <v>40326779.91527091</v>
      </c>
      <c r="T182" s="49"/>
      <c r="U182" s="3"/>
      <c r="V182" s="50"/>
      <c r="W182" s="50"/>
      <c r="X182" s="50"/>
      <c r="Y182" s="50"/>
      <c r="Z182" s="50"/>
      <c r="AA182" s="50"/>
      <c r="AB182" s="50"/>
      <c r="AD182" s="5"/>
      <c r="AE182" s="16"/>
      <c r="AH182" s="5"/>
      <c r="AI182" s="5"/>
      <c r="AJ182" s="5"/>
      <c r="AK182" s="5"/>
      <c r="AL182" s="5"/>
      <c r="AM182" s="5"/>
      <c r="AN182" s="57"/>
    </row>
    <row r="183" spans="1:40" x14ac:dyDescent="0.25">
      <c r="A183" s="38">
        <v>1494</v>
      </c>
      <c r="B183" s="39" t="s">
        <v>198</v>
      </c>
      <c r="C183" s="52">
        <v>37725</v>
      </c>
      <c r="D183" s="41">
        <f t="shared" si="21"/>
        <v>49590199.492853209</v>
      </c>
      <c r="E183" s="53">
        <v>7286027</v>
      </c>
      <c r="F183" s="42">
        <f t="shared" si="23"/>
        <v>56876226.492853209</v>
      </c>
      <c r="G183" s="54">
        <v>2165722</v>
      </c>
      <c r="H183" s="44">
        <f t="shared" si="24"/>
        <v>59041948.492853209</v>
      </c>
      <c r="I183" s="55">
        <v>2526941</v>
      </c>
      <c r="J183" s="42">
        <f t="shared" si="25"/>
        <v>61568889.492853209</v>
      </c>
      <c r="K183" s="56">
        <v>4096564</v>
      </c>
      <c r="L183" s="47">
        <f t="shared" si="26"/>
        <v>65665453.492853209</v>
      </c>
      <c r="M183" s="46">
        <v>672174</v>
      </c>
      <c r="N183" s="47">
        <f t="shared" si="27"/>
        <v>66337627.492853209</v>
      </c>
      <c r="O183" s="52">
        <f t="shared" si="22"/>
        <v>50124753.882079653</v>
      </c>
      <c r="P183" s="52">
        <f t="shared" si="28"/>
        <v>57410780.882079653</v>
      </c>
      <c r="Q183" s="52">
        <f t="shared" si="29"/>
        <v>59576502.882079653</v>
      </c>
      <c r="R183" s="48">
        <f t="shared" si="30"/>
        <v>62103443.882079653</v>
      </c>
      <c r="T183" s="49"/>
      <c r="U183" s="3"/>
      <c r="V183" s="50"/>
      <c r="W183" s="50"/>
      <c r="X183" s="50"/>
      <c r="Y183" s="50"/>
      <c r="Z183" s="50"/>
      <c r="AA183" s="50"/>
      <c r="AB183" s="50"/>
      <c r="AD183" s="5"/>
      <c r="AE183" s="16"/>
      <c r="AH183" s="5"/>
      <c r="AI183" s="5"/>
      <c r="AJ183" s="5"/>
      <c r="AK183" s="5"/>
      <c r="AL183" s="5"/>
      <c r="AM183" s="5"/>
      <c r="AN183" s="57"/>
    </row>
    <row r="184" spans="1:40" x14ac:dyDescent="0.25">
      <c r="A184" s="38">
        <v>1495</v>
      </c>
      <c r="B184" s="39" t="s">
        <v>199</v>
      </c>
      <c r="C184" s="52">
        <v>18565</v>
      </c>
      <c r="D184" s="41">
        <f t="shared" si="21"/>
        <v>24404030.578789126</v>
      </c>
      <c r="E184" s="53">
        <v>4751350</v>
      </c>
      <c r="F184" s="42">
        <f t="shared" si="23"/>
        <v>29155380.578789126</v>
      </c>
      <c r="G184" s="54">
        <v>975187</v>
      </c>
      <c r="H184" s="44">
        <f t="shared" si="24"/>
        <v>30130567.578789126</v>
      </c>
      <c r="I184" s="55">
        <v>928447</v>
      </c>
      <c r="J184" s="42">
        <f t="shared" si="25"/>
        <v>31059014.578789126</v>
      </c>
      <c r="K184" s="56">
        <v>1063200</v>
      </c>
      <c r="L184" s="47">
        <f t="shared" si="26"/>
        <v>32122214.578789126</v>
      </c>
      <c r="M184" s="46">
        <v>-767159</v>
      </c>
      <c r="N184" s="47">
        <f t="shared" si="27"/>
        <v>31355055.578789126</v>
      </c>
      <c r="O184" s="52">
        <f t="shared" si="22"/>
        <v>24667092.268278562</v>
      </c>
      <c r="P184" s="52">
        <f t="shared" si="28"/>
        <v>29418442.268278562</v>
      </c>
      <c r="Q184" s="52">
        <f t="shared" si="29"/>
        <v>30393629.268278562</v>
      </c>
      <c r="R184" s="48">
        <f t="shared" si="30"/>
        <v>31322076.268278562</v>
      </c>
      <c r="T184" s="49"/>
      <c r="U184" s="3"/>
      <c r="V184" s="50"/>
      <c r="W184" s="50"/>
      <c r="X184" s="50"/>
      <c r="Y184" s="50"/>
      <c r="Z184" s="50"/>
      <c r="AA184" s="50"/>
      <c r="AB184" s="50"/>
      <c r="AD184" s="5"/>
      <c r="AE184" s="16"/>
      <c r="AH184" s="5"/>
      <c r="AI184" s="5"/>
      <c r="AJ184" s="5"/>
      <c r="AK184" s="5"/>
      <c r="AL184" s="5"/>
      <c r="AM184" s="5"/>
      <c r="AN184" s="57"/>
    </row>
    <row r="185" spans="1:40" x14ac:dyDescent="0.25">
      <c r="A185" s="38">
        <v>1496</v>
      </c>
      <c r="B185" s="39" t="s">
        <v>200</v>
      </c>
      <c r="C185" s="52">
        <v>50228</v>
      </c>
      <c r="D185" s="41">
        <f t="shared" si="21"/>
        <v>66025620.679311618</v>
      </c>
      <c r="E185" s="53">
        <v>9588322</v>
      </c>
      <c r="F185" s="42">
        <f t="shared" si="23"/>
        <v>75613942.679311618</v>
      </c>
      <c r="G185" s="54">
        <v>2095027</v>
      </c>
      <c r="H185" s="44">
        <f t="shared" si="24"/>
        <v>77708969.679311618</v>
      </c>
      <c r="I185" s="55">
        <v>1756551</v>
      </c>
      <c r="J185" s="42">
        <f t="shared" si="25"/>
        <v>79465520.679311618</v>
      </c>
      <c r="K185" s="56">
        <v>4271793</v>
      </c>
      <c r="L185" s="47">
        <f t="shared" si="26"/>
        <v>83737313.679311618</v>
      </c>
      <c r="M185" s="46">
        <v>-1211784</v>
      </c>
      <c r="N185" s="47">
        <f t="shared" si="27"/>
        <v>82525529.679311618</v>
      </c>
      <c r="O185" s="52">
        <f t="shared" si="22"/>
        <v>66737339.641858093</v>
      </c>
      <c r="P185" s="52">
        <f t="shared" si="28"/>
        <v>76325661.641858101</v>
      </c>
      <c r="Q185" s="52">
        <f t="shared" si="29"/>
        <v>78420688.641858101</v>
      </c>
      <c r="R185" s="48">
        <f t="shared" si="30"/>
        <v>80177239.641858101</v>
      </c>
      <c r="T185" s="49"/>
      <c r="U185" s="3"/>
      <c r="V185" s="50"/>
      <c r="W185" s="50"/>
      <c r="X185" s="50"/>
      <c r="Y185" s="50"/>
      <c r="Z185" s="50"/>
      <c r="AA185" s="50"/>
      <c r="AB185" s="50"/>
      <c r="AD185" s="5"/>
      <c r="AE185" s="16"/>
      <c r="AH185" s="5"/>
      <c r="AI185" s="5"/>
      <c r="AJ185" s="5"/>
      <c r="AK185" s="5"/>
      <c r="AL185" s="5"/>
      <c r="AM185" s="5"/>
      <c r="AN185" s="57"/>
    </row>
    <row r="186" spans="1:40" x14ac:dyDescent="0.25">
      <c r="A186" s="38">
        <v>1497</v>
      </c>
      <c r="B186" s="39" t="s">
        <v>201</v>
      </c>
      <c r="C186" s="52">
        <v>8835</v>
      </c>
      <c r="D186" s="41">
        <f t="shared" si="21"/>
        <v>11613768.390175164</v>
      </c>
      <c r="E186" s="53">
        <v>2785367</v>
      </c>
      <c r="F186" s="42">
        <f t="shared" si="23"/>
        <v>14399135.390175164</v>
      </c>
      <c r="G186" s="54">
        <v>476292</v>
      </c>
      <c r="H186" s="44">
        <f t="shared" si="24"/>
        <v>14875427.390175164</v>
      </c>
      <c r="I186" s="55">
        <v>816813</v>
      </c>
      <c r="J186" s="42">
        <f t="shared" si="25"/>
        <v>15692240.390175164</v>
      </c>
      <c r="K186" s="56">
        <v>525508</v>
      </c>
      <c r="L186" s="47">
        <f t="shared" si="26"/>
        <v>16217748.390175164</v>
      </c>
      <c r="M186" s="46">
        <v>-172994</v>
      </c>
      <c r="N186" s="47">
        <f t="shared" si="27"/>
        <v>16044754.390175164</v>
      </c>
      <c r="O186" s="52">
        <f t="shared" si="22"/>
        <v>11738958.265027799</v>
      </c>
      <c r="P186" s="52">
        <f t="shared" si="28"/>
        <v>14524325.265027799</v>
      </c>
      <c r="Q186" s="52">
        <f t="shared" si="29"/>
        <v>15000617.265027799</v>
      </c>
      <c r="R186" s="48">
        <f t="shared" si="30"/>
        <v>15817430.265027799</v>
      </c>
      <c r="T186" s="49"/>
      <c r="U186" s="3"/>
      <c r="V186" s="50"/>
      <c r="W186" s="50"/>
      <c r="X186" s="50"/>
      <c r="Y186" s="50"/>
      <c r="Z186" s="50"/>
      <c r="AA186" s="50"/>
      <c r="AB186" s="50"/>
      <c r="AD186" s="5"/>
      <c r="AE186" s="16"/>
      <c r="AH186" s="5"/>
      <c r="AI186" s="5"/>
      <c r="AJ186" s="5"/>
      <c r="AK186" s="5"/>
      <c r="AL186" s="5"/>
      <c r="AM186" s="5"/>
      <c r="AN186" s="57"/>
    </row>
    <row r="187" spans="1:40" x14ac:dyDescent="0.25">
      <c r="A187" s="38">
        <v>1498</v>
      </c>
      <c r="B187" s="39" t="s">
        <v>202</v>
      </c>
      <c r="C187" s="52">
        <v>12640</v>
      </c>
      <c r="D187" s="41">
        <f t="shared" si="21"/>
        <v>16615510.181303235</v>
      </c>
      <c r="E187" s="53">
        <v>3643576</v>
      </c>
      <c r="F187" s="42">
        <f t="shared" si="23"/>
        <v>20259086.181303233</v>
      </c>
      <c r="G187" s="54">
        <v>339238</v>
      </c>
      <c r="H187" s="44">
        <f t="shared" si="24"/>
        <v>20598324.181303233</v>
      </c>
      <c r="I187" s="55">
        <v>613404</v>
      </c>
      <c r="J187" s="42">
        <f t="shared" si="25"/>
        <v>21211728.181303233</v>
      </c>
      <c r="K187" s="56">
        <v>39073</v>
      </c>
      <c r="L187" s="47">
        <f t="shared" si="26"/>
        <v>21250801.181303233</v>
      </c>
      <c r="M187" s="46">
        <v>-362047</v>
      </c>
      <c r="N187" s="47">
        <f t="shared" si="27"/>
        <v>20888754.181303233</v>
      </c>
      <c r="O187" s="52">
        <f t="shared" si="22"/>
        <v>16794616.012444977</v>
      </c>
      <c r="P187" s="52">
        <f t="shared" si="28"/>
        <v>20438192.012444977</v>
      </c>
      <c r="Q187" s="52">
        <f t="shared" si="29"/>
        <v>20777430.012444977</v>
      </c>
      <c r="R187" s="48">
        <f t="shared" si="30"/>
        <v>21390834.012444977</v>
      </c>
      <c r="T187" s="49"/>
      <c r="U187" s="3"/>
      <c r="V187" s="50"/>
      <c r="W187" s="50"/>
      <c r="X187" s="50"/>
      <c r="Y187" s="50"/>
      <c r="Z187" s="50"/>
      <c r="AA187" s="50"/>
      <c r="AB187" s="50"/>
      <c r="AD187" s="5"/>
      <c r="AE187" s="16"/>
      <c r="AH187" s="5"/>
      <c r="AI187" s="5"/>
      <c r="AJ187" s="5"/>
      <c r="AK187" s="5"/>
      <c r="AL187" s="5"/>
      <c r="AM187" s="5"/>
      <c r="AN187" s="57"/>
    </row>
    <row r="188" spans="1:40" x14ac:dyDescent="0.25">
      <c r="A188" s="38">
        <v>1499</v>
      </c>
      <c r="B188" s="39" t="s">
        <v>203</v>
      </c>
      <c r="C188" s="52">
        <v>31298</v>
      </c>
      <c r="D188" s="41">
        <f t="shared" si="21"/>
        <v>41141790.953673154</v>
      </c>
      <c r="E188" s="53">
        <v>6921035</v>
      </c>
      <c r="F188" s="42">
        <f t="shared" si="23"/>
        <v>48062825.953673154</v>
      </c>
      <c r="G188" s="54">
        <v>792343</v>
      </c>
      <c r="H188" s="44">
        <f t="shared" si="24"/>
        <v>48855168.953673154</v>
      </c>
      <c r="I188" s="55">
        <v>1824412</v>
      </c>
      <c r="J188" s="42">
        <f t="shared" si="25"/>
        <v>50679580.953673154</v>
      </c>
      <c r="K188" s="56">
        <v>1603230</v>
      </c>
      <c r="L188" s="47">
        <f t="shared" si="26"/>
        <v>52282810.953673154</v>
      </c>
      <c r="M188" s="46">
        <v>-868691</v>
      </c>
      <c r="N188" s="47">
        <f t="shared" si="27"/>
        <v>51414119.953673154</v>
      </c>
      <c r="O188" s="52">
        <f t="shared" si="22"/>
        <v>41585276.262460671</v>
      </c>
      <c r="P188" s="52">
        <f t="shared" si="28"/>
        <v>48506311.262460671</v>
      </c>
      <c r="Q188" s="52">
        <f t="shared" si="29"/>
        <v>49298654.262460671</v>
      </c>
      <c r="R188" s="48">
        <f t="shared" si="30"/>
        <v>51123066.262460671</v>
      </c>
      <c r="T188" s="49"/>
      <c r="U188" s="3"/>
      <c r="V188" s="50"/>
      <c r="W188" s="50"/>
      <c r="X188" s="50"/>
      <c r="Y188" s="50"/>
      <c r="Z188" s="50"/>
      <c r="AA188" s="50"/>
      <c r="AB188" s="50"/>
      <c r="AD188" s="5"/>
      <c r="AE188" s="16"/>
      <c r="AH188" s="5"/>
      <c r="AI188" s="5"/>
      <c r="AJ188" s="5"/>
      <c r="AK188" s="5"/>
      <c r="AL188" s="5"/>
      <c r="AM188" s="5"/>
      <c r="AN188" s="57"/>
    </row>
    <row r="189" spans="1:40" x14ac:dyDescent="0.25">
      <c r="A189" s="38">
        <v>1715</v>
      </c>
      <c r="B189" s="39" t="s">
        <v>204</v>
      </c>
      <c r="C189" s="52">
        <v>11736</v>
      </c>
      <c r="D189" s="41">
        <f t="shared" si="21"/>
        <v>15427185.718969522</v>
      </c>
      <c r="E189" s="53">
        <v>3568090</v>
      </c>
      <c r="F189" s="42">
        <f t="shared" si="23"/>
        <v>18995275.718969524</v>
      </c>
      <c r="G189" s="54">
        <v>301797</v>
      </c>
      <c r="H189" s="44">
        <f t="shared" si="24"/>
        <v>19297072.718969524</v>
      </c>
      <c r="I189" s="55">
        <v>307037</v>
      </c>
      <c r="J189" s="42">
        <f t="shared" si="25"/>
        <v>19604109.718969524</v>
      </c>
      <c r="K189" s="56">
        <v>1662971</v>
      </c>
      <c r="L189" s="47">
        <f t="shared" si="26"/>
        <v>21267080.718969524</v>
      </c>
      <c r="M189" s="46">
        <v>-78645</v>
      </c>
      <c r="N189" s="47">
        <f t="shared" si="27"/>
        <v>21188435.718969524</v>
      </c>
      <c r="O189" s="52">
        <f t="shared" si="22"/>
        <v>15593482.082441002</v>
      </c>
      <c r="P189" s="52">
        <f t="shared" si="28"/>
        <v>19161572.082441002</v>
      </c>
      <c r="Q189" s="52">
        <f t="shared" si="29"/>
        <v>19463369.082441002</v>
      </c>
      <c r="R189" s="48">
        <f t="shared" si="30"/>
        <v>19770406.082441002</v>
      </c>
      <c r="T189" s="49"/>
      <c r="U189" s="3"/>
      <c r="V189" s="50"/>
      <c r="W189" s="50"/>
      <c r="X189" s="50"/>
      <c r="Y189" s="50"/>
      <c r="Z189" s="50"/>
      <c r="AA189" s="50"/>
      <c r="AB189" s="50"/>
      <c r="AD189" s="5"/>
      <c r="AE189" s="16"/>
      <c r="AH189" s="5"/>
      <c r="AI189" s="5"/>
      <c r="AJ189" s="5"/>
      <c r="AK189" s="5"/>
      <c r="AL189" s="5"/>
      <c r="AM189" s="5"/>
      <c r="AN189" s="57"/>
    </row>
    <row r="190" spans="1:40" x14ac:dyDescent="0.25">
      <c r="A190" s="38">
        <v>1730</v>
      </c>
      <c r="B190" s="39" t="s">
        <v>205</v>
      </c>
      <c r="C190" s="52">
        <v>8651</v>
      </c>
      <c r="D190" s="41">
        <f t="shared" si="21"/>
        <v>11371897.039434675</v>
      </c>
      <c r="E190" s="53">
        <v>2987797</v>
      </c>
      <c r="F190" s="42">
        <f t="shared" si="23"/>
        <v>14359694.039434675</v>
      </c>
      <c r="G190" s="54">
        <v>450172</v>
      </c>
      <c r="H190" s="44">
        <f t="shared" si="24"/>
        <v>14809866.039434675</v>
      </c>
      <c r="I190" s="55">
        <v>825008</v>
      </c>
      <c r="J190" s="42">
        <f t="shared" si="25"/>
        <v>15634874.039434675</v>
      </c>
      <c r="K190" s="56">
        <v>1301889</v>
      </c>
      <c r="L190" s="47">
        <f t="shared" si="26"/>
        <v>16936763.039434675</v>
      </c>
      <c r="M190" s="46">
        <v>9848</v>
      </c>
      <c r="N190" s="47">
        <f t="shared" si="27"/>
        <v>16946611.039434675</v>
      </c>
      <c r="O190" s="52">
        <f t="shared" si="22"/>
        <v>11494479.677504865</v>
      </c>
      <c r="P190" s="52">
        <f t="shared" si="28"/>
        <v>14482276.677504865</v>
      </c>
      <c r="Q190" s="52">
        <f t="shared" si="29"/>
        <v>14932448.677504865</v>
      </c>
      <c r="R190" s="48">
        <f t="shared" si="30"/>
        <v>15757456.677504865</v>
      </c>
      <c r="T190" s="49"/>
      <c r="U190" s="3"/>
      <c r="V190" s="50"/>
      <c r="W190" s="50"/>
      <c r="X190" s="50"/>
      <c r="Y190" s="50"/>
      <c r="Z190" s="50"/>
      <c r="AA190" s="50"/>
      <c r="AB190" s="50"/>
      <c r="AD190" s="5"/>
      <c r="AE190" s="16"/>
      <c r="AH190" s="5"/>
      <c r="AI190" s="5"/>
      <c r="AJ190" s="5"/>
      <c r="AK190" s="5"/>
      <c r="AL190" s="5"/>
      <c r="AM190" s="5"/>
      <c r="AN190" s="57"/>
    </row>
    <row r="191" spans="1:40" x14ac:dyDescent="0.25">
      <c r="A191" s="38">
        <v>1737</v>
      </c>
      <c r="B191" s="39" t="s">
        <v>206</v>
      </c>
      <c r="C191" s="52">
        <v>12888</v>
      </c>
      <c r="D191" s="41">
        <f t="shared" si="21"/>
        <v>16941510.697518677</v>
      </c>
      <c r="E191" s="53">
        <v>3079500</v>
      </c>
      <c r="F191" s="42">
        <f t="shared" si="23"/>
        <v>20021010.697518677</v>
      </c>
      <c r="G191" s="54">
        <v>1078986</v>
      </c>
      <c r="H191" s="44">
        <f t="shared" si="24"/>
        <v>21099996.697518677</v>
      </c>
      <c r="I191" s="55">
        <v>293841</v>
      </c>
      <c r="J191" s="42">
        <f t="shared" si="25"/>
        <v>21393837.697518677</v>
      </c>
      <c r="K191" s="56">
        <v>2179464</v>
      </c>
      <c r="L191" s="47">
        <f t="shared" si="26"/>
        <v>23573301.697518677</v>
      </c>
      <c r="M191" s="46">
        <v>-36792</v>
      </c>
      <c r="N191" s="47">
        <f t="shared" si="27"/>
        <v>23536509.697518677</v>
      </c>
      <c r="O191" s="52">
        <f t="shared" si="22"/>
        <v>17124130.630410671</v>
      </c>
      <c r="P191" s="52">
        <f t="shared" si="28"/>
        <v>20203630.630410671</v>
      </c>
      <c r="Q191" s="52">
        <f t="shared" si="29"/>
        <v>21282616.630410671</v>
      </c>
      <c r="R191" s="48">
        <f t="shared" si="30"/>
        <v>21576457.630410671</v>
      </c>
      <c r="T191" s="49"/>
      <c r="U191" s="3"/>
      <c r="V191" s="50"/>
      <c r="W191" s="50"/>
      <c r="X191" s="50"/>
      <c r="Y191" s="50"/>
      <c r="Z191" s="50"/>
      <c r="AA191" s="50"/>
      <c r="AB191" s="50"/>
      <c r="AD191" s="5"/>
      <c r="AE191" s="16"/>
      <c r="AH191" s="5"/>
      <c r="AI191" s="5"/>
      <c r="AJ191" s="5"/>
      <c r="AK191" s="5"/>
      <c r="AL191" s="5"/>
      <c r="AM191" s="5"/>
      <c r="AN191" s="57"/>
    </row>
    <row r="192" spans="1:40" x14ac:dyDescent="0.25">
      <c r="A192" s="38">
        <v>1760</v>
      </c>
      <c r="B192" s="39" t="s">
        <v>207</v>
      </c>
      <c r="C192" s="52">
        <v>4494</v>
      </c>
      <c r="D192" s="41">
        <f t="shared" si="21"/>
        <v>5907444.8381943619</v>
      </c>
      <c r="E192" s="53">
        <v>688619</v>
      </c>
      <c r="F192" s="42">
        <f t="shared" si="23"/>
        <v>6596063.8381943619</v>
      </c>
      <c r="G192" s="54">
        <v>478643</v>
      </c>
      <c r="H192" s="44">
        <f t="shared" si="24"/>
        <v>7074706.8381943619</v>
      </c>
      <c r="I192" s="55">
        <v>-61086</v>
      </c>
      <c r="J192" s="42">
        <f t="shared" si="25"/>
        <v>7013620.8381943619</v>
      </c>
      <c r="K192" s="56">
        <v>451109</v>
      </c>
      <c r="L192" s="47">
        <f t="shared" si="26"/>
        <v>7464729.8381943619</v>
      </c>
      <c r="M192" s="46">
        <v>-39648</v>
      </c>
      <c r="N192" s="47">
        <f t="shared" si="27"/>
        <v>7425081.8381943619</v>
      </c>
      <c r="O192" s="52">
        <f t="shared" si="22"/>
        <v>5971123.7626525098</v>
      </c>
      <c r="P192" s="52">
        <f t="shared" si="28"/>
        <v>6659742.7626525098</v>
      </c>
      <c r="Q192" s="52">
        <f t="shared" si="29"/>
        <v>7138385.7626525098</v>
      </c>
      <c r="R192" s="48">
        <f t="shared" si="30"/>
        <v>7077299.7626525098</v>
      </c>
      <c r="T192" s="49"/>
      <c r="U192" s="3"/>
      <c r="V192" s="50"/>
      <c r="W192" s="50"/>
      <c r="X192" s="50"/>
      <c r="Y192" s="50"/>
      <c r="Z192" s="50"/>
      <c r="AA192" s="50"/>
      <c r="AB192" s="50"/>
      <c r="AD192" s="5"/>
      <c r="AE192" s="16"/>
      <c r="AH192" s="5"/>
      <c r="AI192" s="5"/>
      <c r="AJ192" s="5"/>
      <c r="AK192" s="5"/>
      <c r="AL192" s="5"/>
      <c r="AM192" s="5"/>
      <c r="AN192" s="57"/>
    </row>
    <row r="193" spans="1:40" x14ac:dyDescent="0.25">
      <c r="A193" s="38">
        <v>1761</v>
      </c>
      <c r="B193" s="39" t="s">
        <v>208</v>
      </c>
      <c r="C193" s="52">
        <v>14558</v>
      </c>
      <c r="D193" s="41">
        <f t="shared" si="21"/>
        <v>19136756.109130736</v>
      </c>
      <c r="E193" s="53">
        <v>2406420</v>
      </c>
      <c r="F193" s="42">
        <f t="shared" si="23"/>
        <v>21543176.109130736</v>
      </c>
      <c r="G193" s="54">
        <v>973276</v>
      </c>
      <c r="H193" s="44">
        <f t="shared" si="24"/>
        <v>22516452.109130736</v>
      </c>
      <c r="I193" s="55">
        <v>522946</v>
      </c>
      <c r="J193" s="42">
        <f t="shared" si="25"/>
        <v>23039398.109130736</v>
      </c>
      <c r="K193" s="56">
        <v>1891626</v>
      </c>
      <c r="L193" s="47">
        <f t="shared" si="26"/>
        <v>24931024.109130736</v>
      </c>
      <c r="M193" s="46">
        <v>533704</v>
      </c>
      <c r="N193" s="47">
        <f t="shared" si="27"/>
        <v>25464728.109130736</v>
      </c>
      <c r="O193" s="52">
        <f t="shared" si="22"/>
        <v>19343039.549776424</v>
      </c>
      <c r="P193" s="52">
        <f t="shared" si="28"/>
        <v>21749459.549776424</v>
      </c>
      <c r="Q193" s="52">
        <f t="shared" si="29"/>
        <v>22722735.549776424</v>
      </c>
      <c r="R193" s="48">
        <f t="shared" si="30"/>
        <v>23245681.549776424</v>
      </c>
      <c r="T193" s="49"/>
      <c r="U193" s="3"/>
      <c r="V193" s="50"/>
      <c r="W193" s="50"/>
      <c r="X193" s="50"/>
      <c r="Y193" s="50"/>
      <c r="Z193" s="50"/>
      <c r="AA193" s="50"/>
      <c r="AB193" s="50"/>
      <c r="AD193" s="5"/>
      <c r="AE193" s="16"/>
      <c r="AH193" s="5"/>
      <c r="AI193" s="5"/>
      <c r="AJ193" s="5"/>
      <c r="AK193" s="5"/>
      <c r="AL193" s="5"/>
      <c r="AM193" s="5"/>
      <c r="AN193" s="57"/>
    </row>
    <row r="194" spans="1:40" x14ac:dyDescent="0.25">
      <c r="A194" s="38">
        <v>1762</v>
      </c>
      <c r="B194" s="39" t="s">
        <v>209</v>
      </c>
      <c r="C194" s="52">
        <v>3904</v>
      </c>
      <c r="D194" s="41">
        <f t="shared" si="21"/>
        <v>5131879.0939721381</v>
      </c>
      <c r="E194" s="53">
        <v>671894</v>
      </c>
      <c r="F194" s="42">
        <f t="shared" si="23"/>
        <v>5803773.0939721381</v>
      </c>
      <c r="G194" s="54">
        <v>220247</v>
      </c>
      <c r="H194" s="44">
        <f t="shared" si="24"/>
        <v>6024020.0939721381</v>
      </c>
      <c r="I194" s="55">
        <v>30932</v>
      </c>
      <c r="J194" s="42">
        <f t="shared" si="25"/>
        <v>6054952.0939721381</v>
      </c>
      <c r="K194" s="56">
        <v>111468</v>
      </c>
      <c r="L194" s="47">
        <f t="shared" si="26"/>
        <v>6166420.0939721381</v>
      </c>
      <c r="M194" s="46">
        <v>-124660</v>
      </c>
      <c r="N194" s="47">
        <f t="shared" si="27"/>
        <v>6041760.0939721381</v>
      </c>
      <c r="O194" s="52">
        <f t="shared" si="22"/>
        <v>5187197.8570083221</v>
      </c>
      <c r="P194" s="52">
        <f t="shared" si="28"/>
        <v>5859091.8570083221</v>
      </c>
      <c r="Q194" s="52">
        <f t="shared" si="29"/>
        <v>6079338.8570083221</v>
      </c>
      <c r="R194" s="48">
        <f t="shared" si="30"/>
        <v>6110270.8570083221</v>
      </c>
      <c r="T194" s="49"/>
      <c r="U194" s="3"/>
      <c r="V194" s="50"/>
      <c r="W194" s="50"/>
      <c r="X194" s="50"/>
      <c r="Y194" s="50"/>
      <c r="Z194" s="50"/>
      <c r="AA194" s="50"/>
      <c r="AB194" s="50"/>
      <c r="AD194" s="5"/>
      <c r="AE194" s="16"/>
      <c r="AH194" s="5"/>
      <c r="AI194" s="5"/>
      <c r="AJ194" s="5"/>
      <c r="AK194" s="5"/>
      <c r="AL194" s="5"/>
      <c r="AM194" s="5"/>
      <c r="AN194" s="57"/>
    </row>
    <row r="195" spans="1:40" x14ac:dyDescent="0.25">
      <c r="A195" s="38">
        <v>1763</v>
      </c>
      <c r="B195" s="39" t="s">
        <v>210</v>
      </c>
      <c r="C195" s="52">
        <v>11459</v>
      </c>
      <c r="D195" s="41">
        <f t="shared" si="21"/>
        <v>15063064.17464824</v>
      </c>
      <c r="E195" s="53">
        <v>3051115</v>
      </c>
      <c r="F195" s="42">
        <f t="shared" si="23"/>
        <v>18114179.17464824</v>
      </c>
      <c r="G195" s="54">
        <v>127058</v>
      </c>
      <c r="H195" s="44">
        <f t="shared" si="24"/>
        <v>18241237.17464824</v>
      </c>
      <c r="I195" s="55">
        <v>148246</v>
      </c>
      <c r="J195" s="42">
        <f t="shared" si="25"/>
        <v>18389483.17464824</v>
      </c>
      <c r="K195" s="56">
        <v>1418559</v>
      </c>
      <c r="L195" s="47">
        <f t="shared" si="26"/>
        <v>19808042.17464824</v>
      </c>
      <c r="M195" s="46">
        <v>-103888</v>
      </c>
      <c r="N195" s="47">
        <f t="shared" si="27"/>
        <v>19704154.17464824</v>
      </c>
      <c r="O195" s="52">
        <f t="shared" si="22"/>
        <v>15225435.513180934</v>
      </c>
      <c r="P195" s="52">
        <f t="shared" si="28"/>
        <v>18276550.513180934</v>
      </c>
      <c r="Q195" s="52">
        <f t="shared" si="29"/>
        <v>18403608.513180934</v>
      </c>
      <c r="R195" s="48">
        <f t="shared" si="30"/>
        <v>18551854.513180934</v>
      </c>
      <c r="T195" s="49"/>
      <c r="U195" s="3"/>
      <c r="V195" s="50"/>
      <c r="W195" s="50"/>
      <c r="X195" s="50"/>
      <c r="Y195" s="50"/>
      <c r="Z195" s="50"/>
      <c r="AA195" s="50"/>
      <c r="AB195" s="50"/>
      <c r="AD195" s="5"/>
      <c r="AE195" s="16"/>
      <c r="AH195" s="5"/>
      <c r="AI195" s="5"/>
      <c r="AJ195" s="5"/>
      <c r="AK195" s="5"/>
      <c r="AL195" s="5"/>
      <c r="AM195" s="5"/>
      <c r="AN195" s="57"/>
    </row>
    <row r="196" spans="1:40" x14ac:dyDescent="0.25">
      <c r="A196" s="38">
        <v>1764</v>
      </c>
      <c r="B196" s="39" t="s">
        <v>211</v>
      </c>
      <c r="C196" s="52">
        <v>9323</v>
      </c>
      <c r="D196" s="41">
        <f t="shared" si="21"/>
        <v>12255253.276921682</v>
      </c>
      <c r="E196" s="53">
        <v>1469876</v>
      </c>
      <c r="F196" s="42">
        <f t="shared" si="23"/>
        <v>13725129.276921682</v>
      </c>
      <c r="G196" s="54">
        <v>523218</v>
      </c>
      <c r="H196" s="44">
        <f t="shared" si="24"/>
        <v>14248347.276921682</v>
      </c>
      <c r="I196" s="55">
        <v>-23607</v>
      </c>
      <c r="J196" s="42">
        <f t="shared" si="25"/>
        <v>14224740.276921682</v>
      </c>
      <c r="K196" s="56">
        <v>1611059</v>
      </c>
      <c r="L196" s="47">
        <f t="shared" si="26"/>
        <v>15835799.276921682</v>
      </c>
      <c r="M196" s="46">
        <v>-190107</v>
      </c>
      <c r="N196" s="47">
        <f t="shared" si="27"/>
        <v>15645692.276921682</v>
      </c>
      <c r="O196" s="52">
        <f t="shared" si="22"/>
        <v>12387357.997153839</v>
      </c>
      <c r="P196" s="52">
        <f t="shared" si="28"/>
        <v>13857233.997153839</v>
      </c>
      <c r="Q196" s="52">
        <f t="shared" si="29"/>
        <v>14380451.997153839</v>
      </c>
      <c r="R196" s="48">
        <f t="shared" si="30"/>
        <v>14356844.997153839</v>
      </c>
      <c r="T196" s="49"/>
      <c r="U196" s="3"/>
      <c r="V196" s="50"/>
      <c r="W196" s="50"/>
      <c r="X196" s="50"/>
      <c r="Y196" s="50"/>
      <c r="Z196" s="50"/>
      <c r="AA196" s="50"/>
      <c r="AB196" s="50"/>
      <c r="AD196" s="5"/>
      <c r="AE196" s="16"/>
      <c r="AH196" s="5"/>
      <c r="AI196" s="5"/>
      <c r="AJ196" s="5"/>
      <c r="AK196" s="5"/>
      <c r="AL196" s="5"/>
      <c r="AM196" s="5"/>
      <c r="AN196" s="57"/>
    </row>
    <row r="197" spans="1:40" x14ac:dyDescent="0.25">
      <c r="A197" s="38">
        <v>1765</v>
      </c>
      <c r="B197" s="39" t="s">
        <v>212</v>
      </c>
      <c r="C197" s="52">
        <v>9879</v>
      </c>
      <c r="D197" s="41">
        <f t="shared" si="21"/>
        <v>12986125.401985336</v>
      </c>
      <c r="E197" s="53">
        <v>3227653</v>
      </c>
      <c r="F197" s="42">
        <f t="shared" si="23"/>
        <v>16213778.401985336</v>
      </c>
      <c r="G197" s="54">
        <v>1182224</v>
      </c>
      <c r="H197" s="44">
        <f t="shared" si="24"/>
        <v>17396002.401985336</v>
      </c>
      <c r="I197" s="55">
        <v>162232</v>
      </c>
      <c r="J197" s="42">
        <f t="shared" si="25"/>
        <v>17558234.401985336</v>
      </c>
      <c r="K197" s="56">
        <v>1870830</v>
      </c>
      <c r="L197" s="47">
        <f t="shared" si="26"/>
        <v>19429064.401985336</v>
      </c>
      <c r="M197" s="46">
        <v>119623</v>
      </c>
      <c r="N197" s="47">
        <f t="shared" si="27"/>
        <v>19548687.401985336</v>
      </c>
      <c r="O197" s="52">
        <f t="shared" si="22"/>
        <v>13126108.51162531</v>
      </c>
      <c r="P197" s="52">
        <f t="shared" si="28"/>
        <v>16353761.51162531</v>
      </c>
      <c r="Q197" s="52">
        <f t="shared" si="29"/>
        <v>17535985.511625312</v>
      </c>
      <c r="R197" s="48">
        <f t="shared" si="30"/>
        <v>17698217.511625312</v>
      </c>
      <c r="T197" s="49"/>
      <c r="U197" s="3"/>
      <c r="V197" s="50"/>
      <c r="W197" s="50"/>
      <c r="X197" s="50"/>
      <c r="Y197" s="50"/>
      <c r="Z197" s="50"/>
      <c r="AA197" s="50"/>
      <c r="AB197" s="50"/>
      <c r="AD197" s="5"/>
      <c r="AE197" s="16"/>
      <c r="AH197" s="5"/>
      <c r="AI197" s="5"/>
      <c r="AJ197" s="5"/>
      <c r="AK197" s="5"/>
      <c r="AL197" s="5"/>
      <c r="AM197" s="5"/>
      <c r="AN197" s="57"/>
    </row>
    <row r="198" spans="1:40" x14ac:dyDescent="0.25">
      <c r="A198" s="38">
        <v>1766</v>
      </c>
      <c r="B198" s="39" t="s">
        <v>213</v>
      </c>
      <c r="C198" s="52">
        <v>13556</v>
      </c>
      <c r="D198" s="41">
        <f t="shared" ref="D198:D261" si="31">(12060000000/9174464)*C198</f>
        <v>17819608.862163499</v>
      </c>
      <c r="E198" s="53">
        <v>3269622</v>
      </c>
      <c r="F198" s="42">
        <f t="shared" si="23"/>
        <v>21089230.862163499</v>
      </c>
      <c r="G198" s="54">
        <v>1104091</v>
      </c>
      <c r="H198" s="44">
        <f t="shared" si="24"/>
        <v>22193321.862163499</v>
      </c>
      <c r="I198" s="55">
        <v>874027</v>
      </c>
      <c r="J198" s="42">
        <f t="shared" si="25"/>
        <v>23067348.862163499</v>
      </c>
      <c r="K198" s="56">
        <v>2055538</v>
      </c>
      <c r="L198" s="47">
        <f t="shared" si="26"/>
        <v>25122886.862163499</v>
      </c>
      <c r="M198" s="46">
        <v>-105567</v>
      </c>
      <c r="N198" s="47">
        <f t="shared" si="27"/>
        <v>25017319.862163499</v>
      </c>
      <c r="O198" s="52">
        <f t="shared" ref="O198:O261" si="32">(12190000000/9174464)*C198</f>
        <v>18011694.198156971</v>
      </c>
      <c r="P198" s="52">
        <f t="shared" si="28"/>
        <v>21281316.198156971</v>
      </c>
      <c r="Q198" s="52">
        <f t="shared" si="29"/>
        <v>22385407.198156971</v>
      </c>
      <c r="R198" s="48">
        <f t="shared" si="30"/>
        <v>23259434.198156971</v>
      </c>
      <c r="T198" s="49"/>
      <c r="U198" s="3"/>
      <c r="V198" s="50"/>
      <c r="W198" s="50"/>
      <c r="X198" s="50"/>
      <c r="Y198" s="50"/>
      <c r="Z198" s="50"/>
      <c r="AA198" s="50"/>
      <c r="AB198" s="50"/>
      <c r="AD198" s="5"/>
      <c r="AE198" s="16"/>
      <c r="AH198" s="5"/>
      <c r="AI198" s="5"/>
      <c r="AJ198" s="5"/>
      <c r="AK198" s="5"/>
      <c r="AL198" s="5"/>
      <c r="AM198" s="5"/>
      <c r="AN198" s="57"/>
    </row>
    <row r="199" spans="1:40" x14ac:dyDescent="0.25">
      <c r="A199" s="38">
        <v>1780</v>
      </c>
      <c r="B199" s="39" t="s">
        <v>214</v>
      </c>
      <c r="C199" s="52">
        <v>83564</v>
      </c>
      <c r="D199" s="41">
        <f t="shared" si="31"/>
        <v>109846399.74607781</v>
      </c>
      <c r="E199" s="53">
        <v>10652954</v>
      </c>
      <c r="F199" s="42">
        <f t="shared" ref="F199:F262" si="33">D199+E199</f>
        <v>120499353.74607781</v>
      </c>
      <c r="G199" s="54">
        <v>3803159</v>
      </c>
      <c r="H199" s="44">
        <f t="shared" ref="H199:H262" si="34">F199+G199</f>
        <v>124302512.74607781</v>
      </c>
      <c r="I199" s="55">
        <v>2089538</v>
      </c>
      <c r="J199" s="42">
        <f t="shared" ref="J199:J262" si="35">H199+I199</f>
        <v>126392050.74607781</v>
      </c>
      <c r="K199" s="56">
        <v>7942092</v>
      </c>
      <c r="L199" s="47">
        <f t="shared" ref="L199:L262" si="36">J199+K199</f>
        <v>134334142.74607781</v>
      </c>
      <c r="M199" s="46">
        <v>-1176599</v>
      </c>
      <c r="N199" s="47">
        <f t="shared" ref="N199:N262" si="37">L199+M199</f>
        <v>133157543.74607781</v>
      </c>
      <c r="O199" s="52">
        <f t="shared" si="32"/>
        <v>111030481.99873039</v>
      </c>
      <c r="P199" s="52">
        <f t="shared" ref="P199:P262" si="38">O199+E199</f>
        <v>121683435.99873039</v>
      </c>
      <c r="Q199" s="52">
        <f t="shared" ref="Q199:Q262" si="39">P199+G199</f>
        <v>125486594.99873039</v>
      </c>
      <c r="R199" s="48">
        <f t="shared" ref="R199:R262" si="40">Q199+I199</f>
        <v>127576132.99873039</v>
      </c>
      <c r="T199" s="49"/>
      <c r="U199" s="3"/>
      <c r="V199" s="50"/>
      <c r="W199" s="50"/>
      <c r="X199" s="50"/>
      <c r="Y199" s="50"/>
      <c r="Z199" s="50"/>
      <c r="AA199" s="50"/>
      <c r="AB199" s="50"/>
      <c r="AD199" s="5"/>
      <c r="AE199" s="16"/>
      <c r="AH199" s="5"/>
      <c r="AI199" s="5"/>
      <c r="AJ199" s="5"/>
      <c r="AK199" s="5"/>
      <c r="AL199" s="5"/>
      <c r="AM199" s="5"/>
      <c r="AN199" s="57"/>
    </row>
    <row r="200" spans="1:40" x14ac:dyDescent="0.25">
      <c r="A200" s="38">
        <v>1781</v>
      </c>
      <c r="B200" s="39" t="s">
        <v>215</v>
      </c>
      <c r="C200" s="52">
        <v>23876</v>
      </c>
      <c r="D200" s="41">
        <f t="shared" si="31"/>
        <v>31385436.794999685</v>
      </c>
      <c r="E200" s="53">
        <v>4328088</v>
      </c>
      <c r="F200" s="42">
        <f t="shared" si="33"/>
        <v>35713524.794999689</v>
      </c>
      <c r="G200" s="54">
        <v>820398</v>
      </c>
      <c r="H200" s="44">
        <f t="shared" si="34"/>
        <v>36533922.794999689</v>
      </c>
      <c r="I200" s="55">
        <v>306562</v>
      </c>
      <c r="J200" s="42">
        <f t="shared" si="35"/>
        <v>36840484.794999689</v>
      </c>
      <c r="K200" s="56">
        <v>2247415</v>
      </c>
      <c r="L200" s="47">
        <f t="shared" si="36"/>
        <v>39087899.794999689</v>
      </c>
      <c r="M200" s="46">
        <v>-861864</v>
      </c>
      <c r="N200" s="47">
        <f t="shared" si="37"/>
        <v>38226035.794999689</v>
      </c>
      <c r="O200" s="52">
        <f t="shared" si="32"/>
        <v>31723754.10705192</v>
      </c>
      <c r="P200" s="52">
        <f t="shared" si="38"/>
        <v>36051842.107051924</v>
      </c>
      <c r="Q200" s="52">
        <f t="shared" si="39"/>
        <v>36872240.107051924</v>
      </c>
      <c r="R200" s="48">
        <f t="shared" si="40"/>
        <v>37178802.107051924</v>
      </c>
      <c r="T200" s="49"/>
      <c r="U200" s="3"/>
      <c r="V200" s="50"/>
      <c r="W200" s="50"/>
      <c r="X200" s="50"/>
      <c r="Y200" s="50"/>
      <c r="Z200" s="50"/>
      <c r="AA200" s="50"/>
      <c r="AB200" s="50"/>
      <c r="AD200" s="5"/>
      <c r="AE200" s="16"/>
      <c r="AH200" s="5"/>
      <c r="AI200" s="5"/>
      <c r="AJ200" s="5"/>
      <c r="AK200" s="5"/>
      <c r="AL200" s="5"/>
      <c r="AM200" s="5"/>
      <c r="AN200" s="57"/>
    </row>
    <row r="201" spans="1:40" x14ac:dyDescent="0.25">
      <c r="A201" s="38">
        <v>1782</v>
      </c>
      <c r="B201" s="39" t="s">
        <v>216</v>
      </c>
      <c r="C201" s="52">
        <v>10798</v>
      </c>
      <c r="D201" s="41">
        <f t="shared" si="31"/>
        <v>14194167.637477241</v>
      </c>
      <c r="E201" s="53">
        <v>481696</v>
      </c>
      <c r="F201" s="42">
        <f t="shared" si="33"/>
        <v>14675863.637477241</v>
      </c>
      <c r="G201" s="54">
        <v>535343</v>
      </c>
      <c r="H201" s="44">
        <f t="shared" si="34"/>
        <v>15211206.637477241</v>
      </c>
      <c r="I201" s="55">
        <v>28029</v>
      </c>
      <c r="J201" s="42">
        <f t="shared" si="35"/>
        <v>15239235.637477241</v>
      </c>
      <c r="K201" s="56">
        <v>875154</v>
      </c>
      <c r="L201" s="47">
        <f t="shared" si="36"/>
        <v>16114389.637477241</v>
      </c>
      <c r="M201" s="46">
        <v>-309846</v>
      </c>
      <c r="N201" s="47">
        <f t="shared" si="37"/>
        <v>15804543.637477241</v>
      </c>
      <c r="O201" s="52">
        <f t="shared" si="32"/>
        <v>14347172.761264309</v>
      </c>
      <c r="P201" s="52">
        <f t="shared" si="38"/>
        <v>14828868.761264309</v>
      </c>
      <c r="Q201" s="52">
        <f t="shared" si="39"/>
        <v>15364211.761264309</v>
      </c>
      <c r="R201" s="48">
        <f t="shared" si="40"/>
        <v>15392240.761264309</v>
      </c>
      <c r="T201" s="49"/>
      <c r="U201" s="3"/>
      <c r="V201" s="50"/>
      <c r="W201" s="50"/>
      <c r="X201" s="50"/>
      <c r="Y201" s="50"/>
      <c r="Z201" s="50"/>
      <c r="AA201" s="50"/>
      <c r="AB201" s="50"/>
      <c r="AD201" s="5"/>
      <c r="AE201" s="16"/>
      <c r="AH201" s="5"/>
      <c r="AI201" s="5"/>
      <c r="AJ201" s="5"/>
      <c r="AK201" s="5"/>
      <c r="AL201" s="5"/>
      <c r="AM201" s="5"/>
      <c r="AN201" s="57"/>
    </row>
    <row r="202" spans="1:40" x14ac:dyDescent="0.25">
      <c r="A202" s="38">
        <v>1783</v>
      </c>
      <c r="B202" s="39" t="s">
        <v>217</v>
      </c>
      <c r="C202" s="52">
        <v>13005</v>
      </c>
      <c r="D202" s="41">
        <f t="shared" si="31"/>
        <v>17095309.328152575</v>
      </c>
      <c r="E202" s="53">
        <v>2764497</v>
      </c>
      <c r="F202" s="42">
        <f t="shared" si="33"/>
        <v>19859806.328152575</v>
      </c>
      <c r="G202" s="54">
        <v>999729</v>
      </c>
      <c r="H202" s="44">
        <f t="shared" si="34"/>
        <v>20859535.328152575</v>
      </c>
      <c r="I202" s="55">
        <v>284852</v>
      </c>
      <c r="J202" s="42">
        <f t="shared" si="35"/>
        <v>21144387.328152575</v>
      </c>
      <c r="K202" s="56">
        <v>197320</v>
      </c>
      <c r="L202" s="47">
        <f t="shared" si="36"/>
        <v>21341707.328152575</v>
      </c>
      <c r="M202" s="46">
        <v>-278772</v>
      </c>
      <c r="N202" s="47">
        <f t="shared" si="37"/>
        <v>21062935.328152575</v>
      </c>
      <c r="O202" s="52">
        <f t="shared" si="32"/>
        <v>17279587.123563841</v>
      </c>
      <c r="P202" s="52">
        <f t="shared" si="38"/>
        <v>20044084.123563841</v>
      </c>
      <c r="Q202" s="52">
        <f t="shared" si="39"/>
        <v>21043813.123563841</v>
      </c>
      <c r="R202" s="48">
        <f t="shared" si="40"/>
        <v>21328665.123563841</v>
      </c>
      <c r="T202" s="49"/>
      <c r="U202" s="3"/>
      <c r="V202" s="50"/>
      <c r="W202" s="50"/>
      <c r="X202" s="50"/>
      <c r="Y202" s="50"/>
      <c r="Z202" s="50"/>
      <c r="AA202" s="50"/>
      <c r="AB202" s="50"/>
      <c r="AD202" s="5"/>
      <c r="AE202" s="16"/>
      <c r="AH202" s="5"/>
      <c r="AI202" s="5"/>
      <c r="AJ202" s="5"/>
      <c r="AK202" s="5"/>
      <c r="AL202" s="5"/>
      <c r="AM202" s="5"/>
      <c r="AN202" s="57"/>
    </row>
    <row r="203" spans="1:40" x14ac:dyDescent="0.25">
      <c r="A203" s="38">
        <v>1784</v>
      </c>
      <c r="B203" s="39" t="s">
        <v>218</v>
      </c>
      <c r="C203" s="52">
        <v>26252</v>
      </c>
      <c r="D203" s="41">
        <f t="shared" si="31"/>
        <v>34508732.063257322</v>
      </c>
      <c r="E203" s="53">
        <v>8885529</v>
      </c>
      <c r="F203" s="42">
        <f t="shared" si="33"/>
        <v>43394261.063257322</v>
      </c>
      <c r="G203" s="54">
        <v>3075374</v>
      </c>
      <c r="H203" s="44">
        <f t="shared" si="34"/>
        <v>46469635.063257322</v>
      </c>
      <c r="I203" s="55">
        <v>1035493</v>
      </c>
      <c r="J203" s="42">
        <f t="shared" si="35"/>
        <v>47505128.063257322</v>
      </c>
      <c r="K203" s="56">
        <v>2578304</v>
      </c>
      <c r="L203" s="47">
        <f t="shared" si="36"/>
        <v>50083432.063257322</v>
      </c>
      <c r="M203" s="46">
        <v>-847595</v>
      </c>
      <c r="N203" s="47">
        <f t="shared" si="37"/>
        <v>49235837.063257322</v>
      </c>
      <c r="O203" s="52">
        <f t="shared" si="32"/>
        <v>34880716.737239361</v>
      </c>
      <c r="P203" s="52">
        <f t="shared" si="38"/>
        <v>43766245.737239361</v>
      </c>
      <c r="Q203" s="52">
        <f t="shared" si="39"/>
        <v>46841619.737239361</v>
      </c>
      <c r="R203" s="48">
        <f t="shared" si="40"/>
        <v>47877112.737239361</v>
      </c>
      <c r="T203" s="49"/>
      <c r="U203" s="3"/>
      <c r="V203" s="50"/>
      <c r="W203" s="50"/>
      <c r="X203" s="50"/>
      <c r="Y203" s="50"/>
      <c r="Z203" s="50"/>
      <c r="AA203" s="50"/>
      <c r="AB203" s="50"/>
      <c r="AD203" s="5"/>
      <c r="AE203" s="16"/>
      <c r="AH203" s="5"/>
      <c r="AI203" s="5"/>
      <c r="AJ203" s="5"/>
      <c r="AK203" s="5"/>
      <c r="AL203" s="5"/>
      <c r="AM203" s="5"/>
      <c r="AN203" s="57"/>
    </row>
    <row r="204" spans="1:40" x14ac:dyDescent="0.25">
      <c r="A204" s="38">
        <v>1785</v>
      </c>
      <c r="B204" s="39" t="s">
        <v>219</v>
      </c>
      <c r="C204" s="52">
        <v>15879</v>
      </c>
      <c r="D204" s="41">
        <f t="shared" si="31"/>
        <v>20873234.665262189</v>
      </c>
      <c r="E204" s="53">
        <v>3624398</v>
      </c>
      <c r="F204" s="42">
        <f t="shared" si="33"/>
        <v>24497632.665262189</v>
      </c>
      <c r="G204" s="54">
        <v>1020452</v>
      </c>
      <c r="H204" s="44">
        <f t="shared" si="34"/>
        <v>25518084.665262189</v>
      </c>
      <c r="I204" s="55">
        <v>343173</v>
      </c>
      <c r="J204" s="42">
        <f t="shared" si="35"/>
        <v>25861257.665262189</v>
      </c>
      <c r="K204" s="56">
        <v>2064282</v>
      </c>
      <c r="L204" s="47">
        <f t="shared" si="36"/>
        <v>27925539.665262189</v>
      </c>
      <c r="M204" s="46">
        <v>-322374</v>
      </c>
      <c r="N204" s="47">
        <f t="shared" si="37"/>
        <v>27603165.665262189</v>
      </c>
      <c r="O204" s="52">
        <f t="shared" si="32"/>
        <v>21098236.365634002</v>
      </c>
      <c r="P204" s="52">
        <f t="shared" si="38"/>
        <v>24722634.365634002</v>
      </c>
      <c r="Q204" s="52">
        <f t="shared" si="39"/>
        <v>25743086.365634002</v>
      </c>
      <c r="R204" s="48">
        <f t="shared" si="40"/>
        <v>26086259.365634002</v>
      </c>
      <c r="T204" s="49"/>
      <c r="U204" s="3"/>
      <c r="V204" s="50"/>
      <c r="W204" s="50"/>
      <c r="X204" s="50"/>
      <c r="Y204" s="50"/>
      <c r="Z204" s="50"/>
      <c r="AA204" s="50"/>
      <c r="AB204" s="50"/>
      <c r="AD204" s="5"/>
      <c r="AE204" s="16"/>
      <c r="AH204" s="5"/>
      <c r="AI204" s="5"/>
      <c r="AJ204" s="5"/>
      <c r="AK204" s="5"/>
      <c r="AL204" s="5"/>
      <c r="AM204" s="5"/>
      <c r="AN204" s="57"/>
    </row>
    <row r="205" spans="1:40" x14ac:dyDescent="0.25">
      <c r="A205" s="38">
        <v>1814</v>
      </c>
      <c r="B205" s="39" t="s">
        <v>220</v>
      </c>
      <c r="C205" s="52">
        <v>7097</v>
      </c>
      <c r="D205" s="41">
        <f t="shared" si="31"/>
        <v>9329135.74024597</v>
      </c>
      <c r="E205" s="53">
        <v>1856185</v>
      </c>
      <c r="F205" s="42">
        <f t="shared" si="33"/>
        <v>11185320.74024597</v>
      </c>
      <c r="G205" s="54">
        <v>398786</v>
      </c>
      <c r="H205" s="44">
        <f t="shared" si="34"/>
        <v>11584106.74024597</v>
      </c>
      <c r="I205" s="55">
        <v>117754</v>
      </c>
      <c r="J205" s="42">
        <f t="shared" si="35"/>
        <v>11701860.74024597</v>
      </c>
      <c r="K205" s="56">
        <v>1256723</v>
      </c>
      <c r="L205" s="47">
        <f t="shared" si="36"/>
        <v>12958583.74024597</v>
      </c>
      <c r="M205" s="46">
        <v>88482</v>
      </c>
      <c r="N205" s="47">
        <f t="shared" si="37"/>
        <v>13047065.74024597</v>
      </c>
      <c r="O205" s="52">
        <f t="shared" si="32"/>
        <v>9429698.5633166153</v>
      </c>
      <c r="P205" s="52">
        <f t="shared" si="38"/>
        <v>11285883.563316615</v>
      </c>
      <c r="Q205" s="52">
        <f t="shared" si="39"/>
        <v>11684669.563316615</v>
      </c>
      <c r="R205" s="48">
        <f t="shared" si="40"/>
        <v>11802423.563316615</v>
      </c>
      <c r="T205" s="49"/>
      <c r="U205" s="3"/>
      <c r="V205" s="50"/>
      <c r="W205" s="50"/>
      <c r="X205" s="50"/>
      <c r="Y205" s="50"/>
      <c r="Z205" s="50"/>
      <c r="AA205" s="50"/>
      <c r="AB205" s="50"/>
      <c r="AD205" s="5"/>
      <c r="AE205" s="16"/>
      <c r="AH205" s="5"/>
      <c r="AI205" s="5"/>
      <c r="AJ205" s="5"/>
      <c r="AK205" s="5"/>
      <c r="AL205" s="5"/>
      <c r="AM205" s="5"/>
      <c r="AN205" s="57"/>
    </row>
    <row r="206" spans="1:40" x14ac:dyDescent="0.25">
      <c r="A206" s="38">
        <v>1860</v>
      </c>
      <c r="B206" s="39" t="s">
        <v>221</v>
      </c>
      <c r="C206" s="52">
        <v>5941</v>
      </c>
      <c r="D206" s="41">
        <f t="shared" si="31"/>
        <v>7809552.6888546292</v>
      </c>
      <c r="E206" s="53">
        <v>1161948</v>
      </c>
      <c r="F206" s="42">
        <f t="shared" si="33"/>
        <v>8971500.6888546292</v>
      </c>
      <c r="G206" s="54">
        <v>224523</v>
      </c>
      <c r="H206" s="44">
        <f t="shared" si="34"/>
        <v>9196023.6888546292</v>
      </c>
      <c r="I206" s="55">
        <v>97701</v>
      </c>
      <c r="J206" s="42">
        <f t="shared" si="35"/>
        <v>9293724.6888546292</v>
      </c>
      <c r="K206" s="56">
        <v>183943</v>
      </c>
      <c r="L206" s="47">
        <f t="shared" si="36"/>
        <v>9477667.6888546292</v>
      </c>
      <c r="M206" s="46">
        <v>-130033</v>
      </c>
      <c r="N206" s="47">
        <f t="shared" si="37"/>
        <v>9347634.6888546292</v>
      </c>
      <c r="O206" s="52">
        <f t="shared" si="32"/>
        <v>7893735.2634442728</v>
      </c>
      <c r="P206" s="52">
        <f t="shared" si="38"/>
        <v>9055683.2634442728</v>
      </c>
      <c r="Q206" s="52">
        <f t="shared" si="39"/>
        <v>9280206.2634442728</v>
      </c>
      <c r="R206" s="48">
        <f t="shared" si="40"/>
        <v>9377907.2634442728</v>
      </c>
      <c r="T206" s="49"/>
      <c r="U206" s="3"/>
      <c r="V206" s="50"/>
      <c r="W206" s="50"/>
      <c r="X206" s="50"/>
      <c r="Y206" s="50"/>
      <c r="Z206" s="50"/>
      <c r="AA206" s="50"/>
      <c r="AB206" s="50"/>
      <c r="AD206" s="5"/>
      <c r="AE206" s="16"/>
      <c r="AH206" s="5"/>
      <c r="AI206" s="5"/>
      <c r="AJ206" s="5"/>
      <c r="AK206" s="5"/>
      <c r="AL206" s="5"/>
      <c r="AM206" s="5"/>
      <c r="AN206" s="57"/>
    </row>
    <row r="207" spans="1:40" x14ac:dyDescent="0.25">
      <c r="A207" s="38">
        <v>1861</v>
      </c>
      <c r="B207" s="39" t="s">
        <v>222</v>
      </c>
      <c r="C207" s="52">
        <v>15274</v>
      </c>
      <c r="D207" s="41">
        <f t="shared" si="31"/>
        <v>20077951.147881772</v>
      </c>
      <c r="E207" s="53">
        <v>4054888</v>
      </c>
      <c r="F207" s="42">
        <f t="shared" si="33"/>
        <v>24132839.147881772</v>
      </c>
      <c r="G207" s="54">
        <v>128225</v>
      </c>
      <c r="H207" s="44">
        <f t="shared" si="34"/>
        <v>24261064.147881772</v>
      </c>
      <c r="I207" s="55">
        <v>478405</v>
      </c>
      <c r="J207" s="42">
        <f t="shared" si="35"/>
        <v>24739469.147881772</v>
      </c>
      <c r="K207" s="56">
        <v>1048140</v>
      </c>
      <c r="L207" s="47">
        <f t="shared" si="36"/>
        <v>25787609.147881772</v>
      </c>
      <c r="M207" s="46">
        <v>-355079</v>
      </c>
      <c r="N207" s="47">
        <f t="shared" si="37"/>
        <v>25432530.147881772</v>
      </c>
      <c r="O207" s="52">
        <f t="shared" si="32"/>
        <v>20294380.140354794</v>
      </c>
      <c r="P207" s="52">
        <f t="shared" si="38"/>
        <v>24349268.140354794</v>
      </c>
      <c r="Q207" s="52">
        <f t="shared" si="39"/>
        <v>24477493.140354794</v>
      </c>
      <c r="R207" s="48">
        <f t="shared" si="40"/>
        <v>24955898.140354794</v>
      </c>
      <c r="T207" s="49"/>
      <c r="U207" s="3"/>
      <c r="V207" s="50"/>
      <c r="W207" s="50"/>
      <c r="X207" s="50"/>
      <c r="Y207" s="50"/>
      <c r="Z207" s="50"/>
      <c r="AA207" s="50"/>
      <c r="AB207" s="50"/>
      <c r="AD207" s="5"/>
      <c r="AE207" s="16"/>
      <c r="AH207" s="5"/>
      <c r="AI207" s="5"/>
      <c r="AJ207" s="5"/>
      <c r="AK207" s="5"/>
      <c r="AL207" s="5"/>
      <c r="AM207" s="5"/>
      <c r="AN207" s="57"/>
    </row>
    <row r="208" spans="1:40" x14ac:dyDescent="0.25">
      <c r="A208" s="38">
        <v>1862</v>
      </c>
      <c r="B208" s="39" t="s">
        <v>223</v>
      </c>
      <c r="C208" s="52">
        <v>9925</v>
      </c>
      <c r="D208" s="41">
        <f t="shared" si="31"/>
        <v>13046593.239670459</v>
      </c>
      <c r="E208" s="53">
        <v>770253</v>
      </c>
      <c r="F208" s="42">
        <f t="shared" si="33"/>
        <v>13816846.239670459</v>
      </c>
      <c r="G208" s="54">
        <v>251300</v>
      </c>
      <c r="H208" s="44">
        <f t="shared" si="34"/>
        <v>14068146.239670459</v>
      </c>
      <c r="I208" s="55">
        <v>103687</v>
      </c>
      <c r="J208" s="42">
        <f t="shared" si="35"/>
        <v>14171833.239670459</v>
      </c>
      <c r="K208" s="56">
        <v>851349</v>
      </c>
      <c r="L208" s="47">
        <f t="shared" si="36"/>
        <v>15023182.239670459</v>
      </c>
      <c r="M208" s="46">
        <v>-227854</v>
      </c>
      <c r="N208" s="47">
        <f t="shared" si="37"/>
        <v>14795328.239670459</v>
      </c>
      <c r="O208" s="52">
        <f t="shared" si="32"/>
        <v>13187228.158506045</v>
      </c>
      <c r="P208" s="52">
        <f t="shared" si="38"/>
        <v>13957481.158506045</v>
      </c>
      <c r="Q208" s="52">
        <f t="shared" si="39"/>
        <v>14208781.158506045</v>
      </c>
      <c r="R208" s="48">
        <f t="shared" si="40"/>
        <v>14312468.158506045</v>
      </c>
      <c r="T208" s="49"/>
      <c r="U208" s="3"/>
      <c r="V208" s="50"/>
      <c r="W208" s="50"/>
      <c r="X208" s="50"/>
      <c r="Y208" s="50"/>
      <c r="Z208" s="50"/>
      <c r="AA208" s="50"/>
      <c r="AB208" s="50"/>
      <c r="AD208" s="5"/>
      <c r="AE208" s="16"/>
      <c r="AH208" s="5"/>
      <c r="AI208" s="5"/>
      <c r="AJ208" s="5"/>
      <c r="AK208" s="5"/>
      <c r="AL208" s="5"/>
      <c r="AM208" s="5"/>
      <c r="AN208" s="57"/>
    </row>
    <row r="209" spans="1:40" x14ac:dyDescent="0.25">
      <c r="A209" s="38">
        <v>1863</v>
      </c>
      <c r="B209" s="39" t="s">
        <v>224</v>
      </c>
      <c r="C209" s="52">
        <v>7479</v>
      </c>
      <c r="D209" s="41">
        <f t="shared" si="31"/>
        <v>9831281.6966745965</v>
      </c>
      <c r="E209" s="53">
        <v>623735</v>
      </c>
      <c r="F209" s="42">
        <f t="shared" si="33"/>
        <v>10455016.696674597</v>
      </c>
      <c r="G209" s="54">
        <v>841297</v>
      </c>
      <c r="H209" s="44">
        <f t="shared" si="34"/>
        <v>11296313.696674597</v>
      </c>
      <c r="I209" s="55">
        <v>94460</v>
      </c>
      <c r="J209" s="42">
        <f t="shared" si="35"/>
        <v>11390773.696674597</v>
      </c>
      <c r="K209" s="56">
        <v>1025819</v>
      </c>
      <c r="L209" s="47">
        <f t="shared" si="36"/>
        <v>12416592.696674597</v>
      </c>
      <c r="M209" s="46">
        <v>-151720</v>
      </c>
      <c r="N209" s="47">
        <f t="shared" si="37"/>
        <v>12264872.696674597</v>
      </c>
      <c r="O209" s="52">
        <f t="shared" si="32"/>
        <v>9937257.370021835</v>
      </c>
      <c r="P209" s="52">
        <f t="shared" si="38"/>
        <v>10560992.370021835</v>
      </c>
      <c r="Q209" s="52">
        <f t="shared" si="39"/>
        <v>11402289.370021835</v>
      </c>
      <c r="R209" s="48">
        <f t="shared" si="40"/>
        <v>11496749.370021835</v>
      </c>
      <c r="T209" s="49"/>
      <c r="U209" s="3"/>
      <c r="V209" s="50"/>
      <c r="W209" s="50"/>
      <c r="X209" s="50"/>
      <c r="Y209" s="50"/>
      <c r="Z209" s="50"/>
      <c r="AA209" s="50"/>
      <c r="AB209" s="50"/>
      <c r="AD209" s="5"/>
      <c r="AE209" s="16"/>
      <c r="AH209" s="5"/>
      <c r="AI209" s="5"/>
      <c r="AJ209" s="5"/>
      <c r="AK209" s="5"/>
      <c r="AL209" s="5"/>
      <c r="AM209" s="5"/>
      <c r="AN209" s="57"/>
    </row>
    <row r="210" spans="1:40" x14ac:dyDescent="0.25">
      <c r="A210" s="38">
        <v>1864</v>
      </c>
      <c r="B210" s="39" t="s">
        <v>225</v>
      </c>
      <c r="C210" s="52">
        <v>5192</v>
      </c>
      <c r="D210" s="41">
        <f t="shared" si="31"/>
        <v>6824978.5491555687</v>
      </c>
      <c r="E210" s="53">
        <v>422129</v>
      </c>
      <c r="F210" s="42">
        <f t="shared" si="33"/>
        <v>7247107.5491555687</v>
      </c>
      <c r="G210" s="54">
        <v>356120</v>
      </c>
      <c r="H210" s="44">
        <f t="shared" si="34"/>
        <v>7603227.5491555687</v>
      </c>
      <c r="I210" s="55">
        <v>-18604</v>
      </c>
      <c r="J210" s="42">
        <f t="shared" si="35"/>
        <v>7584623.5491555687</v>
      </c>
      <c r="K210" s="56">
        <v>780080</v>
      </c>
      <c r="L210" s="47">
        <f t="shared" si="36"/>
        <v>8364703.5491555687</v>
      </c>
      <c r="M210" s="46">
        <v>-100208</v>
      </c>
      <c r="N210" s="47">
        <f t="shared" si="37"/>
        <v>8264495.5491555687</v>
      </c>
      <c r="O210" s="52">
        <f t="shared" si="32"/>
        <v>6898547.969668855</v>
      </c>
      <c r="P210" s="52">
        <f t="shared" si="38"/>
        <v>7320676.969668855</v>
      </c>
      <c r="Q210" s="52">
        <f t="shared" si="39"/>
        <v>7676796.969668855</v>
      </c>
      <c r="R210" s="48">
        <f t="shared" si="40"/>
        <v>7658192.969668855</v>
      </c>
      <c r="T210" s="49"/>
      <c r="U210" s="3"/>
      <c r="V210" s="50"/>
      <c r="W210" s="50"/>
      <c r="X210" s="50"/>
      <c r="Y210" s="50"/>
      <c r="Z210" s="50"/>
      <c r="AA210" s="50"/>
      <c r="AB210" s="50"/>
      <c r="AD210" s="5"/>
      <c r="AE210" s="16"/>
      <c r="AH210" s="5"/>
      <c r="AI210" s="5"/>
      <c r="AJ210" s="5"/>
      <c r="AK210" s="5"/>
      <c r="AL210" s="5"/>
      <c r="AM210" s="5"/>
      <c r="AN210" s="57"/>
    </row>
    <row r="211" spans="1:40" x14ac:dyDescent="0.25">
      <c r="A211" s="38">
        <v>1880</v>
      </c>
      <c r="B211" s="39" t="s">
        <v>226</v>
      </c>
      <c r="C211" s="52">
        <v>130254</v>
      </c>
      <c r="D211" s="41">
        <f t="shared" si="31"/>
        <v>171221254.99647719</v>
      </c>
      <c r="E211" s="53">
        <v>15433973</v>
      </c>
      <c r="F211" s="42">
        <f t="shared" si="33"/>
        <v>186655227.99647719</v>
      </c>
      <c r="G211" s="54">
        <v>3875644</v>
      </c>
      <c r="H211" s="44">
        <f t="shared" si="34"/>
        <v>190530871.99647719</v>
      </c>
      <c r="I211" s="55">
        <v>2955109</v>
      </c>
      <c r="J211" s="42">
        <f t="shared" si="35"/>
        <v>193485980.99647719</v>
      </c>
      <c r="K211" s="56">
        <v>10966136</v>
      </c>
      <c r="L211" s="47">
        <f t="shared" si="36"/>
        <v>204452116.99647719</v>
      </c>
      <c r="M211" s="46">
        <v>-2839462</v>
      </c>
      <c r="N211" s="47">
        <f t="shared" si="37"/>
        <v>201612654.99647719</v>
      </c>
      <c r="O211" s="52">
        <f t="shared" si="32"/>
        <v>173066923.58267468</v>
      </c>
      <c r="P211" s="52">
        <f t="shared" si="38"/>
        <v>188500896.58267468</v>
      </c>
      <c r="Q211" s="52">
        <f t="shared" si="39"/>
        <v>192376540.58267468</v>
      </c>
      <c r="R211" s="48">
        <f t="shared" si="40"/>
        <v>195331649.58267468</v>
      </c>
      <c r="T211" s="49"/>
      <c r="U211" s="3"/>
      <c r="V211" s="50"/>
      <c r="W211" s="50"/>
      <c r="X211" s="50"/>
      <c r="Y211" s="50"/>
      <c r="Z211" s="50"/>
      <c r="AA211" s="50"/>
      <c r="AB211" s="50"/>
      <c r="AD211" s="5"/>
      <c r="AE211" s="16"/>
      <c r="AH211" s="5"/>
      <c r="AI211" s="5"/>
      <c r="AJ211" s="5"/>
      <c r="AK211" s="5"/>
      <c r="AL211" s="5"/>
      <c r="AM211" s="5"/>
      <c r="AN211" s="57"/>
    </row>
    <row r="212" spans="1:40" x14ac:dyDescent="0.25">
      <c r="A212" s="38">
        <v>1881</v>
      </c>
      <c r="B212" s="39" t="s">
        <v>227</v>
      </c>
      <c r="C212" s="52">
        <v>19768</v>
      </c>
      <c r="D212" s="41">
        <f t="shared" si="31"/>
        <v>25985395.986076135</v>
      </c>
      <c r="E212" s="53">
        <v>5062540</v>
      </c>
      <c r="F212" s="42">
        <f t="shared" si="33"/>
        <v>31047935.986076135</v>
      </c>
      <c r="G212" s="54">
        <v>890189</v>
      </c>
      <c r="H212" s="44">
        <f t="shared" si="34"/>
        <v>31938124.986076135</v>
      </c>
      <c r="I212" s="55">
        <v>525114</v>
      </c>
      <c r="J212" s="42">
        <f t="shared" si="35"/>
        <v>32463238.986076135</v>
      </c>
      <c r="K212" s="56">
        <v>1711881</v>
      </c>
      <c r="L212" s="47">
        <f t="shared" si="36"/>
        <v>34175119.986076131</v>
      </c>
      <c r="M212" s="46">
        <v>-127423</v>
      </c>
      <c r="N212" s="47">
        <f t="shared" si="37"/>
        <v>34047696.986076131</v>
      </c>
      <c r="O212" s="52">
        <f t="shared" si="32"/>
        <v>26265503.903007302</v>
      </c>
      <c r="P212" s="52">
        <f t="shared" si="38"/>
        <v>31328043.903007302</v>
      </c>
      <c r="Q212" s="52">
        <f t="shared" si="39"/>
        <v>32218232.903007302</v>
      </c>
      <c r="R212" s="48">
        <f t="shared" si="40"/>
        <v>32743346.903007302</v>
      </c>
      <c r="T212" s="49"/>
      <c r="U212" s="3"/>
      <c r="V212" s="50"/>
      <c r="W212" s="50"/>
      <c r="X212" s="50"/>
      <c r="Y212" s="50"/>
      <c r="Z212" s="50"/>
      <c r="AA212" s="50"/>
      <c r="AB212" s="50"/>
      <c r="AD212" s="5"/>
      <c r="AE212" s="16"/>
      <c r="AH212" s="5"/>
      <c r="AI212" s="5"/>
      <c r="AJ212" s="5"/>
      <c r="AK212" s="5"/>
      <c r="AL212" s="5"/>
      <c r="AM212" s="5"/>
      <c r="AN212" s="57"/>
    </row>
    <row r="213" spans="1:40" x14ac:dyDescent="0.25">
      <c r="A213" s="38">
        <v>1882</v>
      </c>
      <c r="B213" s="39" t="s">
        <v>228</v>
      </c>
      <c r="C213" s="52">
        <v>11404</v>
      </c>
      <c r="D213" s="41">
        <f t="shared" si="31"/>
        <v>14990765.673068203</v>
      </c>
      <c r="E213" s="53">
        <v>4234537</v>
      </c>
      <c r="F213" s="42">
        <f t="shared" si="33"/>
        <v>19225302.673068203</v>
      </c>
      <c r="G213" s="54">
        <v>729433</v>
      </c>
      <c r="H213" s="44">
        <f t="shared" si="34"/>
        <v>19954735.673068203</v>
      </c>
      <c r="I213" s="55">
        <v>1063058</v>
      </c>
      <c r="J213" s="42">
        <f t="shared" si="35"/>
        <v>21017793.673068203</v>
      </c>
      <c r="K213" s="56">
        <v>2137736</v>
      </c>
      <c r="L213" s="47">
        <f t="shared" si="36"/>
        <v>23155529.673068203</v>
      </c>
      <c r="M213" s="46">
        <v>-114213</v>
      </c>
      <c r="N213" s="47">
        <f t="shared" si="37"/>
        <v>23041316.673068203</v>
      </c>
      <c r="O213" s="52">
        <f t="shared" si="32"/>
        <v>15152357.674519187</v>
      </c>
      <c r="P213" s="52">
        <f t="shared" si="38"/>
        <v>19386894.674519189</v>
      </c>
      <c r="Q213" s="52">
        <f t="shared" si="39"/>
        <v>20116327.674519189</v>
      </c>
      <c r="R213" s="48">
        <f t="shared" si="40"/>
        <v>21179385.674519189</v>
      </c>
      <c r="T213" s="49"/>
      <c r="U213" s="3"/>
      <c r="V213" s="50"/>
      <c r="W213" s="50"/>
      <c r="X213" s="50"/>
      <c r="Y213" s="50"/>
      <c r="Z213" s="50"/>
      <c r="AA213" s="50"/>
      <c r="AB213" s="50"/>
      <c r="AD213" s="5"/>
      <c r="AE213" s="16"/>
      <c r="AH213" s="5"/>
      <c r="AI213" s="5"/>
      <c r="AJ213" s="5"/>
      <c r="AK213" s="5"/>
      <c r="AL213" s="5"/>
      <c r="AM213" s="5"/>
      <c r="AN213" s="57"/>
    </row>
    <row r="214" spans="1:40" x14ac:dyDescent="0.25">
      <c r="A214" s="38">
        <v>1883</v>
      </c>
      <c r="B214" s="39" t="s">
        <v>229</v>
      </c>
      <c r="C214" s="52">
        <v>29988</v>
      </c>
      <c r="D214" s="41">
        <f t="shared" si="31"/>
        <v>39419772.097857706</v>
      </c>
      <c r="E214" s="53">
        <v>4478155</v>
      </c>
      <c r="F214" s="42">
        <f t="shared" si="33"/>
        <v>43897927.097857706</v>
      </c>
      <c r="G214" s="54">
        <v>543914</v>
      </c>
      <c r="H214" s="44">
        <f t="shared" si="34"/>
        <v>44441841.097857706</v>
      </c>
      <c r="I214" s="55">
        <v>239613</v>
      </c>
      <c r="J214" s="42">
        <f t="shared" si="35"/>
        <v>44681454.097857706</v>
      </c>
      <c r="K214" s="56">
        <v>2728254</v>
      </c>
      <c r="L214" s="47">
        <f t="shared" si="36"/>
        <v>47409708.097857706</v>
      </c>
      <c r="M214" s="46">
        <v>-1546052</v>
      </c>
      <c r="N214" s="47">
        <f t="shared" si="37"/>
        <v>45863656.097857706</v>
      </c>
      <c r="O214" s="52">
        <f t="shared" si="32"/>
        <v>39844695.014335439</v>
      </c>
      <c r="P214" s="52">
        <f t="shared" si="38"/>
        <v>44322850.014335439</v>
      </c>
      <c r="Q214" s="52">
        <f t="shared" si="39"/>
        <v>44866764.014335439</v>
      </c>
      <c r="R214" s="48">
        <f t="shared" si="40"/>
        <v>45106377.014335439</v>
      </c>
      <c r="T214" s="49"/>
      <c r="U214" s="3"/>
      <c r="V214" s="50"/>
      <c r="W214" s="50"/>
      <c r="X214" s="50"/>
      <c r="Y214" s="50"/>
      <c r="Z214" s="50"/>
      <c r="AA214" s="50"/>
      <c r="AB214" s="50"/>
      <c r="AD214" s="5"/>
      <c r="AE214" s="16"/>
      <c r="AH214" s="5"/>
      <c r="AI214" s="5"/>
      <c r="AJ214" s="5"/>
      <c r="AK214" s="5"/>
      <c r="AL214" s="5"/>
      <c r="AM214" s="5"/>
      <c r="AN214" s="57"/>
    </row>
    <row r="215" spans="1:40" x14ac:dyDescent="0.25">
      <c r="A215" s="38">
        <v>1884</v>
      </c>
      <c r="B215" s="39" t="s">
        <v>230</v>
      </c>
      <c r="C215" s="52">
        <v>10454</v>
      </c>
      <c r="D215" s="41">
        <f t="shared" si="31"/>
        <v>13741973.373049369</v>
      </c>
      <c r="E215" s="53">
        <v>2455663</v>
      </c>
      <c r="F215" s="42">
        <f t="shared" si="33"/>
        <v>16197636.373049369</v>
      </c>
      <c r="G215" s="54">
        <v>526760</v>
      </c>
      <c r="H215" s="44">
        <f t="shared" si="34"/>
        <v>16724396.373049369</v>
      </c>
      <c r="I215" s="55">
        <v>-37483</v>
      </c>
      <c r="J215" s="42">
        <f t="shared" si="35"/>
        <v>16686913.373049369</v>
      </c>
      <c r="K215" s="56">
        <v>1604227</v>
      </c>
      <c r="L215" s="47">
        <f t="shared" si="36"/>
        <v>18291140.373049371</v>
      </c>
      <c r="M215" s="46">
        <v>-187107</v>
      </c>
      <c r="N215" s="47">
        <f t="shared" si="37"/>
        <v>18104033.373049371</v>
      </c>
      <c r="O215" s="52">
        <f t="shared" si="32"/>
        <v>13890104.097634478</v>
      </c>
      <c r="P215" s="52">
        <f t="shared" si="38"/>
        <v>16345767.097634478</v>
      </c>
      <c r="Q215" s="52">
        <f t="shared" si="39"/>
        <v>16872527.097634479</v>
      </c>
      <c r="R215" s="48">
        <f t="shared" si="40"/>
        <v>16835044.097634479</v>
      </c>
      <c r="T215" s="49"/>
      <c r="U215" s="3"/>
      <c r="V215" s="50"/>
      <c r="W215" s="50"/>
      <c r="X215" s="50"/>
      <c r="Y215" s="50"/>
      <c r="Z215" s="50"/>
      <c r="AA215" s="50"/>
      <c r="AB215" s="50"/>
      <c r="AD215" s="5"/>
      <c r="AE215" s="16"/>
      <c r="AH215" s="5"/>
      <c r="AI215" s="5"/>
      <c r="AJ215" s="5"/>
      <c r="AK215" s="5"/>
      <c r="AL215" s="5"/>
      <c r="AM215" s="5"/>
      <c r="AN215" s="57"/>
    </row>
    <row r="216" spans="1:40" x14ac:dyDescent="0.25">
      <c r="A216" s="38">
        <v>1885</v>
      </c>
      <c r="B216" s="39" t="s">
        <v>231</v>
      </c>
      <c r="C216" s="52">
        <v>23075</v>
      </c>
      <c r="D216" s="41">
        <f t="shared" si="31"/>
        <v>30332507.708352227</v>
      </c>
      <c r="E216" s="53">
        <v>4624730</v>
      </c>
      <c r="F216" s="42">
        <f t="shared" si="33"/>
        <v>34957237.708352223</v>
      </c>
      <c r="G216" s="54">
        <v>995321</v>
      </c>
      <c r="H216" s="44">
        <f t="shared" si="34"/>
        <v>35952558.708352223</v>
      </c>
      <c r="I216" s="55">
        <v>801097</v>
      </c>
      <c r="J216" s="42">
        <f t="shared" si="35"/>
        <v>36753655.708352223</v>
      </c>
      <c r="K216" s="56">
        <v>2604878</v>
      </c>
      <c r="L216" s="47">
        <f t="shared" si="36"/>
        <v>39358533.708352223</v>
      </c>
      <c r="M216" s="46">
        <v>-569631</v>
      </c>
      <c r="N216" s="47">
        <f t="shared" si="37"/>
        <v>38788902.708352223</v>
      </c>
      <c r="O216" s="52">
        <f t="shared" si="32"/>
        <v>30659475.03854176</v>
      </c>
      <c r="P216" s="52">
        <f t="shared" si="38"/>
        <v>35284205.038541764</v>
      </c>
      <c r="Q216" s="52">
        <f t="shared" si="39"/>
        <v>36279526.038541764</v>
      </c>
      <c r="R216" s="48">
        <f t="shared" si="40"/>
        <v>37080623.038541764</v>
      </c>
      <c r="T216" s="49"/>
      <c r="U216" s="3"/>
      <c r="V216" s="50"/>
      <c r="W216" s="50"/>
      <c r="X216" s="50"/>
      <c r="Y216" s="50"/>
      <c r="Z216" s="50"/>
      <c r="AA216" s="50"/>
      <c r="AB216" s="50"/>
      <c r="AD216" s="5"/>
      <c r="AE216" s="16"/>
      <c r="AH216" s="5"/>
      <c r="AI216" s="5"/>
      <c r="AJ216" s="5"/>
      <c r="AK216" s="5"/>
      <c r="AL216" s="5"/>
      <c r="AM216" s="5"/>
      <c r="AN216" s="57"/>
    </row>
    <row r="217" spans="1:40" x14ac:dyDescent="0.25">
      <c r="A217" s="38">
        <v>1904</v>
      </c>
      <c r="B217" s="39" t="s">
        <v>232</v>
      </c>
      <c r="C217" s="52">
        <v>4709</v>
      </c>
      <c r="D217" s="41">
        <f t="shared" si="31"/>
        <v>6190066.2534617828</v>
      </c>
      <c r="E217" s="53">
        <v>745986</v>
      </c>
      <c r="F217" s="42">
        <f t="shared" si="33"/>
        <v>6936052.2534617828</v>
      </c>
      <c r="G217" s="54">
        <v>359810</v>
      </c>
      <c r="H217" s="44">
        <f t="shared" si="34"/>
        <v>7295862.2534617828</v>
      </c>
      <c r="I217" s="55">
        <v>110868</v>
      </c>
      <c r="J217" s="42">
        <f t="shared" si="35"/>
        <v>7406730.2534617828</v>
      </c>
      <c r="K217" s="56">
        <v>737643</v>
      </c>
      <c r="L217" s="47">
        <f t="shared" si="36"/>
        <v>8144373.2534617828</v>
      </c>
      <c r="M217" s="46">
        <v>-45570</v>
      </c>
      <c r="N217" s="47">
        <f t="shared" si="37"/>
        <v>8098803.2534617828</v>
      </c>
      <c r="O217" s="52">
        <f t="shared" si="32"/>
        <v>6256791.6774211554</v>
      </c>
      <c r="P217" s="52">
        <f t="shared" si="38"/>
        <v>7002777.6774211554</v>
      </c>
      <c r="Q217" s="52">
        <f t="shared" si="39"/>
        <v>7362587.6774211554</v>
      </c>
      <c r="R217" s="48">
        <f t="shared" si="40"/>
        <v>7473455.6774211554</v>
      </c>
      <c r="T217" s="49"/>
      <c r="U217" s="3"/>
      <c r="V217" s="50"/>
      <c r="W217" s="50"/>
      <c r="X217" s="50"/>
      <c r="Y217" s="50"/>
      <c r="Z217" s="50"/>
      <c r="AA217" s="50"/>
      <c r="AB217" s="50"/>
      <c r="AD217" s="5"/>
      <c r="AE217" s="16"/>
      <c r="AH217" s="5"/>
      <c r="AI217" s="5"/>
      <c r="AJ217" s="5"/>
      <c r="AK217" s="5"/>
      <c r="AL217" s="5"/>
      <c r="AM217" s="5"/>
      <c r="AN217" s="57"/>
    </row>
    <row r="218" spans="1:40" x14ac:dyDescent="0.25">
      <c r="A218" s="38">
        <v>1907</v>
      </c>
      <c r="B218" s="39" t="s">
        <v>233</v>
      </c>
      <c r="C218" s="52">
        <v>10098</v>
      </c>
      <c r="D218" s="41">
        <f t="shared" si="31"/>
        <v>13274004.890094941</v>
      </c>
      <c r="E218" s="53">
        <v>3202291</v>
      </c>
      <c r="F218" s="42">
        <f t="shared" si="33"/>
        <v>16476295.890094941</v>
      </c>
      <c r="G218" s="54">
        <v>425070</v>
      </c>
      <c r="H218" s="44">
        <f t="shared" si="34"/>
        <v>16901365.890094943</v>
      </c>
      <c r="I218" s="55">
        <v>107264</v>
      </c>
      <c r="J218" s="42">
        <f t="shared" si="35"/>
        <v>17008629.890094943</v>
      </c>
      <c r="K218" s="56">
        <v>1029614</v>
      </c>
      <c r="L218" s="47">
        <f t="shared" si="36"/>
        <v>18038243.890094943</v>
      </c>
      <c r="M218" s="46">
        <v>-127627</v>
      </c>
      <c r="N218" s="47">
        <f t="shared" si="37"/>
        <v>17910616.890094943</v>
      </c>
      <c r="O218" s="52">
        <f t="shared" si="32"/>
        <v>13417091.178296629</v>
      </c>
      <c r="P218" s="52">
        <f t="shared" si="38"/>
        <v>16619382.178296629</v>
      </c>
      <c r="Q218" s="52">
        <f t="shared" si="39"/>
        <v>17044452.178296629</v>
      </c>
      <c r="R218" s="48">
        <f t="shared" si="40"/>
        <v>17151716.178296629</v>
      </c>
      <c r="T218" s="49"/>
      <c r="U218" s="3"/>
      <c r="V218" s="50"/>
      <c r="W218" s="50"/>
      <c r="X218" s="50"/>
      <c r="Y218" s="50"/>
      <c r="Z218" s="50"/>
      <c r="AA218" s="50"/>
      <c r="AB218" s="50"/>
      <c r="AD218" s="5"/>
      <c r="AE218" s="16"/>
      <c r="AH218" s="5"/>
      <c r="AI218" s="5"/>
      <c r="AJ218" s="5"/>
      <c r="AK218" s="5"/>
      <c r="AL218" s="5"/>
      <c r="AM218" s="5"/>
      <c r="AN218" s="57"/>
    </row>
    <row r="219" spans="1:40" x14ac:dyDescent="0.25">
      <c r="A219" s="38">
        <v>1960</v>
      </c>
      <c r="B219" s="39" t="s">
        <v>234</v>
      </c>
      <c r="C219" s="52">
        <v>8238</v>
      </c>
      <c r="D219" s="41">
        <f t="shared" si="31"/>
        <v>10829001.018479118</v>
      </c>
      <c r="E219" s="53">
        <v>1961329</v>
      </c>
      <c r="F219" s="42">
        <f t="shared" si="33"/>
        <v>12790330.018479118</v>
      </c>
      <c r="G219" s="54">
        <v>250675</v>
      </c>
      <c r="H219" s="44">
        <f t="shared" si="34"/>
        <v>13041005.018479118</v>
      </c>
      <c r="I219" s="55">
        <v>288621</v>
      </c>
      <c r="J219" s="42">
        <f t="shared" si="35"/>
        <v>13329626.018479118</v>
      </c>
      <c r="K219" s="56">
        <v>353105</v>
      </c>
      <c r="L219" s="47">
        <f t="shared" si="36"/>
        <v>13682731.018479118</v>
      </c>
      <c r="M219" s="46">
        <v>-169858</v>
      </c>
      <c r="N219" s="47">
        <f t="shared" si="37"/>
        <v>13512873.018479118</v>
      </c>
      <c r="O219" s="52">
        <f t="shared" si="32"/>
        <v>10945731.543553934</v>
      </c>
      <c r="P219" s="52">
        <f t="shared" si="38"/>
        <v>12907060.543553934</v>
      </c>
      <c r="Q219" s="52">
        <f t="shared" si="39"/>
        <v>13157735.543553934</v>
      </c>
      <c r="R219" s="48">
        <f t="shared" si="40"/>
        <v>13446356.543553934</v>
      </c>
      <c r="T219" s="49"/>
      <c r="U219" s="3"/>
      <c r="V219" s="50"/>
      <c r="W219" s="50"/>
      <c r="X219" s="50"/>
      <c r="Y219" s="50"/>
      <c r="Z219" s="50"/>
      <c r="AA219" s="50"/>
      <c r="AB219" s="50"/>
      <c r="AD219" s="5"/>
      <c r="AE219" s="16"/>
      <c r="AH219" s="5"/>
      <c r="AI219" s="5"/>
      <c r="AJ219" s="5"/>
      <c r="AK219" s="5"/>
      <c r="AL219" s="5"/>
      <c r="AM219" s="5"/>
      <c r="AN219" s="57"/>
    </row>
    <row r="220" spans="1:40" x14ac:dyDescent="0.25">
      <c r="A220" s="38">
        <v>1961</v>
      </c>
      <c r="B220" s="39" t="s">
        <v>235</v>
      </c>
      <c r="C220" s="52">
        <v>15059</v>
      </c>
      <c r="D220" s="41">
        <f t="shared" si="31"/>
        <v>19795329.732614353</v>
      </c>
      <c r="E220" s="53">
        <v>3795179</v>
      </c>
      <c r="F220" s="42">
        <f t="shared" si="33"/>
        <v>23590508.732614353</v>
      </c>
      <c r="G220" s="54">
        <v>1038139</v>
      </c>
      <c r="H220" s="44">
        <f t="shared" si="34"/>
        <v>24628647.732614353</v>
      </c>
      <c r="I220" s="55">
        <v>276357</v>
      </c>
      <c r="J220" s="42">
        <f t="shared" si="35"/>
        <v>24905004.732614353</v>
      </c>
      <c r="K220" s="56">
        <v>422001</v>
      </c>
      <c r="L220" s="47">
        <f t="shared" si="36"/>
        <v>25327005.732614353</v>
      </c>
      <c r="M220" s="46">
        <v>-342331</v>
      </c>
      <c r="N220" s="47">
        <f t="shared" si="37"/>
        <v>24984674.732614353</v>
      </c>
      <c r="O220" s="52">
        <f t="shared" si="32"/>
        <v>20008712.22558615</v>
      </c>
      <c r="P220" s="52">
        <f t="shared" si="38"/>
        <v>23803891.22558615</v>
      </c>
      <c r="Q220" s="52">
        <f t="shared" si="39"/>
        <v>24842030.22558615</v>
      </c>
      <c r="R220" s="48">
        <f t="shared" si="40"/>
        <v>25118387.22558615</v>
      </c>
      <c r="T220" s="49"/>
      <c r="U220" s="3"/>
      <c r="V220" s="50"/>
      <c r="W220" s="50"/>
      <c r="X220" s="50"/>
      <c r="Y220" s="50"/>
      <c r="Z220" s="50"/>
      <c r="AA220" s="50"/>
      <c r="AB220" s="50"/>
      <c r="AD220" s="5"/>
      <c r="AE220" s="16"/>
      <c r="AH220" s="5"/>
      <c r="AI220" s="5"/>
      <c r="AJ220" s="5"/>
      <c r="AK220" s="5"/>
      <c r="AL220" s="5"/>
      <c r="AM220" s="5"/>
      <c r="AN220" s="57"/>
    </row>
    <row r="221" spans="1:40" x14ac:dyDescent="0.25">
      <c r="A221" s="38">
        <v>1962</v>
      </c>
      <c r="B221" s="39" t="s">
        <v>236</v>
      </c>
      <c r="C221" s="52">
        <v>5790</v>
      </c>
      <c r="D221" s="41">
        <f t="shared" si="31"/>
        <v>7611060.4390621623</v>
      </c>
      <c r="E221" s="53">
        <v>856101</v>
      </c>
      <c r="F221" s="42">
        <f t="shared" si="33"/>
        <v>8467161.4390621632</v>
      </c>
      <c r="G221" s="54">
        <v>23740</v>
      </c>
      <c r="H221" s="44">
        <f t="shared" si="34"/>
        <v>8490901.4390621632</v>
      </c>
      <c r="I221" s="55">
        <v>-22171</v>
      </c>
      <c r="J221" s="42">
        <f t="shared" si="35"/>
        <v>8468730.4390621632</v>
      </c>
      <c r="K221" s="56">
        <v>-111652</v>
      </c>
      <c r="L221" s="47">
        <f t="shared" si="36"/>
        <v>8357078.4390621632</v>
      </c>
      <c r="M221" s="46">
        <v>-115036</v>
      </c>
      <c r="N221" s="47">
        <f t="shared" si="37"/>
        <v>8242042.4390621632</v>
      </c>
      <c r="O221" s="52">
        <f t="shared" si="32"/>
        <v>7693103.3791183876</v>
      </c>
      <c r="P221" s="52">
        <f t="shared" si="38"/>
        <v>8549204.3791183867</v>
      </c>
      <c r="Q221" s="52">
        <f t="shared" si="39"/>
        <v>8572944.3791183867</v>
      </c>
      <c r="R221" s="48">
        <f t="shared" si="40"/>
        <v>8550773.3791183867</v>
      </c>
      <c r="T221" s="49"/>
      <c r="U221" s="3"/>
      <c r="V221" s="50"/>
      <c r="W221" s="50"/>
      <c r="X221" s="50"/>
      <c r="Y221" s="50"/>
      <c r="Z221" s="50"/>
      <c r="AA221" s="50"/>
      <c r="AB221" s="50"/>
      <c r="AD221" s="5"/>
      <c r="AE221" s="16"/>
      <c r="AH221" s="5"/>
      <c r="AI221" s="5"/>
      <c r="AJ221" s="5"/>
      <c r="AK221" s="5"/>
      <c r="AL221" s="5"/>
      <c r="AM221" s="5"/>
      <c r="AN221" s="57"/>
    </row>
    <row r="222" spans="1:40" x14ac:dyDescent="0.25">
      <c r="A222" s="38">
        <v>1980</v>
      </c>
      <c r="B222" s="39" t="s">
        <v>237</v>
      </c>
      <c r="C222" s="52">
        <v>133680</v>
      </c>
      <c r="D222" s="41">
        <f t="shared" si="31"/>
        <v>175724794.38580826</v>
      </c>
      <c r="E222" s="53">
        <v>15773089</v>
      </c>
      <c r="F222" s="42">
        <f t="shared" si="33"/>
        <v>191497883.38580826</v>
      </c>
      <c r="G222" s="54">
        <v>2487969</v>
      </c>
      <c r="H222" s="44">
        <f t="shared" si="34"/>
        <v>193985852.38580826</v>
      </c>
      <c r="I222" s="55">
        <v>4010798</v>
      </c>
      <c r="J222" s="42">
        <f t="shared" si="35"/>
        <v>197996650.38580826</v>
      </c>
      <c r="K222" s="56">
        <v>12372567</v>
      </c>
      <c r="L222" s="47">
        <f t="shared" si="36"/>
        <v>210369217.38580826</v>
      </c>
      <c r="M222" s="46">
        <v>-1090852</v>
      </c>
      <c r="N222" s="47">
        <f t="shared" si="37"/>
        <v>209278365.38580826</v>
      </c>
      <c r="O222" s="52">
        <f t="shared" si="32"/>
        <v>177619008.58731365</v>
      </c>
      <c r="P222" s="52">
        <f t="shared" si="38"/>
        <v>193392097.58731365</v>
      </c>
      <c r="Q222" s="52">
        <f t="shared" si="39"/>
        <v>195880066.58731365</v>
      </c>
      <c r="R222" s="48">
        <f t="shared" si="40"/>
        <v>199890864.58731365</v>
      </c>
      <c r="T222" s="49"/>
      <c r="U222" s="3"/>
      <c r="V222" s="50"/>
      <c r="W222" s="50"/>
      <c r="X222" s="50"/>
      <c r="Y222" s="50"/>
      <c r="Z222" s="50"/>
      <c r="AA222" s="50"/>
      <c r="AB222" s="50"/>
      <c r="AD222" s="5"/>
      <c r="AE222" s="16"/>
      <c r="AH222" s="5"/>
      <c r="AI222" s="5"/>
      <c r="AJ222" s="5"/>
      <c r="AK222" s="5"/>
      <c r="AL222" s="5"/>
      <c r="AM222" s="5"/>
      <c r="AN222" s="57"/>
    </row>
    <row r="223" spans="1:40" x14ac:dyDescent="0.25">
      <c r="A223" s="38">
        <v>1981</v>
      </c>
      <c r="B223" s="39" t="s">
        <v>238</v>
      </c>
      <c r="C223" s="52">
        <v>21402</v>
      </c>
      <c r="D223" s="41">
        <f t="shared" si="31"/>
        <v>28133318.742108531</v>
      </c>
      <c r="E223" s="53">
        <v>5621285</v>
      </c>
      <c r="F223" s="42">
        <f t="shared" si="33"/>
        <v>33754603.742108531</v>
      </c>
      <c r="G223" s="54">
        <v>1205698</v>
      </c>
      <c r="H223" s="44">
        <f t="shared" si="34"/>
        <v>34960301.742108531</v>
      </c>
      <c r="I223" s="55">
        <v>779864</v>
      </c>
      <c r="J223" s="42">
        <f t="shared" si="35"/>
        <v>35740165.742108531</v>
      </c>
      <c r="K223" s="56">
        <v>1564840</v>
      </c>
      <c r="L223" s="47">
        <f t="shared" si="36"/>
        <v>37305005.742108531</v>
      </c>
      <c r="M223" s="46">
        <v>-402183</v>
      </c>
      <c r="N223" s="47">
        <f t="shared" si="37"/>
        <v>36902822.742108531</v>
      </c>
      <c r="O223" s="52">
        <f t="shared" si="32"/>
        <v>28436580.055249006</v>
      </c>
      <c r="P223" s="52">
        <f t="shared" si="38"/>
        <v>34057865.055249006</v>
      </c>
      <c r="Q223" s="52">
        <f t="shared" si="39"/>
        <v>35263563.055249006</v>
      </c>
      <c r="R223" s="48">
        <f t="shared" si="40"/>
        <v>36043427.055249006</v>
      </c>
      <c r="T223" s="49"/>
      <c r="U223" s="3"/>
      <c r="V223" s="50"/>
      <c r="W223" s="50"/>
      <c r="X223" s="50"/>
      <c r="Y223" s="50"/>
      <c r="Z223" s="50"/>
      <c r="AA223" s="50"/>
      <c r="AB223" s="50"/>
      <c r="AD223" s="5"/>
      <c r="AE223" s="16"/>
      <c r="AH223" s="5"/>
      <c r="AI223" s="5"/>
      <c r="AJ223" s="5"/>
      <c r="AK223" s="5"/>
      <c r="AL223" s="5"/>
      <c r="AM223" s="5"/>
      <c r="AN223" s="57"/>
    </row>
    <row r="224" spans="1:40" x14ac:dyDescent="0.25">
      <c r="A224" s="38">
        <v>1982</v>
      </c>
      <c r="B224" s="39" t="s">
        <v>239</v>
      </c>
      <c r="C224" s="52">
        <v>12173</v>
      </c>
      <c r="D224" s="41">
        <f t="shared" si="31"/>
        <v>16001630.176978186</v>
      </c>
      <c r="E224" s="53">
        <v>2286598</v>
      </c>
      <c r="F224" s="42">
        <f t="shared" si="33"/>
        <v>18288228.176978186</v>
      </c>
      <c r="G224" s="54">
        <v>475617</v>
      </c>
      <c r="H224" s="44">
        <f t="shared" si="34"/>
        <v>18763845.176978186</v>
      </c>
      <c r="I224" s="55">
        <v>98581</v>
      </c>
      <c r="J224" s="42">
        <f t="shared" si="35"/>
        <v>18862426.176978186</v>
      </c>
      <c r="K224" s="56">
        <v>596341</v>
      </c>
      <c r="L224" s="47">
        <f t="shared" si="36"/>
        <v>19458767.176978186</v>
      </c>
      <c r="M224" s="46">
        <v>-377867</v>
      </c>
      <c r="N224" s="47">
        <f t="shared" si="37"/>
        <v>19080900.176978186</v>
      </c>
      <c r="O224" s="52">
        <f t="shared" si="32"/>
        <v>16174118.727807967</v>
      </c>
      <c r="P224" s="52">
        <f t="shared" si="38"/>
        <v>18460716.727807969</v>
      </c>
      <c r="Q224" s="52">
        <f t="shared" si="39"/>
        <v>18936333.727807969</v>
      </c>
      <c r="R224" s="48">
        <f t="shared" si="40"/>
        <v>19034914.727807969</v>
      </c>
      <c r="T224" s="49"/>
      <c r="U224" s="3"/>
      <c r="V224" s="50"/>
      <c r="W224" s="50"/>
      <c r="X224" s="50"/>
      <c r="Y224" s="50"/>
      <c r="Z224" s="50"/>
      <c r="AA224" s="50"/>
      <c r="AB224" s="50"/>
      <c r="AD224" s="5"/>
      <c r="AE224" s="16"/>
      <c r="AH224" s="5"/>
      <c r="AI224" s="5"/>
      <c r="AJ224" s="5"/>
      <c r="AK224" s="5"/>
      <c r="AL224" s="5"/>
      <c r="AM224" s="5"/>
      <c r="AN224" s="57"/>
    </row>
    <row r="225" spans="1:40" x14ac:dyDescent="0.25">
      <c r="A225" s="38">
        <v>1983</v>
      </c>
      <c r="B225" s="39" t="s">
        <v>240</v>
      </c>
      <c r="C225" s="52">
        <v>24636</v>
      </c>
      <c r="D225" s="41">
        <f t="shared" si="31"/>
        <v>32384470.635014754</v>
      </c>
      <c r="E225" s="53">
        <v>4536401</v>
      </c>
      <c r="F225" s="42">
        <f t="shared" si="33"/>
        <v>36920871.635014758</v>
      </c>
      <c r="G225" s="54">
        <v>1885216</v>
      </c>
      <c r="H225" s="44">
        <f t="shared" si="34"/>
        <v>38806087.635014758</v>
      </c>
      <c r="I225" s="55">
        <v>430726</v>
      </c>
      <c r="J225" s="42">
        <f t="shared" si="35"/>
        <v>39236813.635014758</v>
      </c>
      <c r="K225" s="56">
        <v>2212230</v>
      </c>
      <c r="L225" s="47">
        <f t="shared" si="36"/>
        <v>41449043.635014758</v>
      </c>
      <c r="M225" s="46">
        <v>-901049</v>
      </c>
      <c r="N225" s="47">
        <f t="shared" si="37"/>
        <v>40547994.635014758</v>
      </c>
      <c r="O225" s="52">
        <f t="shared" si="32"/>
        <v>32733556.96855969</v>
      </c>
      <c r="P225" s="52">
        <f t="shared" si="38"/>
        <v>37269957.96855969</v>
      </c>
      <c r="Q225" s="52">
        <f t="shared" si="39"/>
        <v>39155173.96855969</v>
      </c>
      <c r="R225" s="48">
        <f t="shared" si="40"/>
        <v>39585899.96855969</v>
      </c>
      <c r="T225" s="49"/>
      <c r="U225" s="3"/>
      <c r="V225" s="50"/>
      <c r="W225" s="50"/>
      <c r="X225" s="50"/>
      <c r="Y225" s="50"/>
      <c r="Z225" s="50"/>
      <c r="AA225" s="50"/>
      <c r="AB225" s="50"/>
      <c r="AD225" s="5"/>
      <c r="AE225" s="16"/>
      <c r="AH225" s="5"/>
      <c r="AI225" s="5"/>
      <c r="AJ225" s="5"/>
      <c r="AK225" s="5"/>
      <c r="AL225" s="5"/>
      <c r="AM225" s="5"/>
      <c r="AN225" s="57"/>
    </row>
    <row r="226" spans="1:40" x14ac:dyDescent="0.25">
      <c r="A226" s="38">
        <v>1984</v>
      </c>
      <c r="B226" s="39" t="s">
        <v>241</v>
      </c>
      <c r="C226" s="52">
        <v>13352</v>
      </c>
      <c r="D226" s="41">
        <f t="shared" si="31"/>
        <v>17551447.147212088</v>
      </c>
      <c r="E226" s="53">
        <v>3090591</v>
      </c>
      <c r="F226" s="42">
        <f t="shared" si="33"/>
        <v>20642038.147212088</v>
      </c>
      <c r="G226" s="54">
        <v>1058722</v>
      </c>
      <c r="H226" s="44">
        <f t="shared" si="34"/>
        <v>21700760.147212088</v>
      </c>
      <c r="I226" s="55">
        <v>-126094</v>
      </c>
      <c r="J226" s="42">
        <f t="shared" si="35"/>
        <v>21574666.147212088</v>
      </c>
      <c r="K226" s="56">
        <v>518986</v>
      </c>
      <c r="L226" s="47">
        <f t="shared" si="36"/>
        <v>22093652.147212088</v>
      </c>
      <c r="M226" s="46">
        <v>-659860</v>
      </c>
      <c r="N226" s="47">
        <f t="shared" si="37"/>
        <v>21433792.147212088</v>
      </c>
      <c r="O226" s="52">
        <f t="shared" si="32"/>
        <v>17740641.851120677</v>
      </c>
      <c r="P226" s="52">
        <f t="shared" si="38"/>
        <v>20831232.851120677</v>
      </c>
      <c r="Q226" s="52">
        <f t="shared" si="39"/>
        <v>21889954.851120677</v>
      </c>
      <c r="R226" s="48">
        <f t="shared" si="40"/>
        <v>21763860.851120677</v>
      </c>
      <c r="T226" s="49"/>
      <c r="U226" s="3"/>
      <c r="V226" s="50"/>
      <c r="W226" s="50"/>
      <c r="X226" s="50"/>
      <c r="Y226" s="50"/>
      <c r="Z226" s="50"/>
      <c r="AA226" s="50"/>
      <c r="AB226" s="50"/>
      <c r="AD226" s="5"/>
      <c r="AE226" s="16"/>
      <c r="AH226" s="5"/>
      <c r="AI226" s="5"/>
      <c r="AJ226" s="5"/>
      <c r="AK226" s="5"/>
      <c r="AL226" s="5"/>
      <c r="AM226" s="5"/>
      <c r="AN226" s="57"/>
    </row>
    <row r="227" spans="1:40" x14ac:dyDescent="0.25">
      <c r="A227" s="38">
        <v>2021</v>
      </c>
      <c r="B227" s="39" t="s">
        <v>242</v>
      </c>
      <c r="C227" s="52">
        <v>6964</v>
      </c>
      <c r="D227" s="41">
        <f t="shared" si="31"/>
        <v>9154304.8182433322</v>
      </c>
      <c r="E227" s="53">
        <v>524107</v>
      </c>
      <c r="F227" s="42">
        <f t="shared" si="33"/>
        <v>9678411.8182433322</v>
      </c>
      <c r="G227" s="54">
        <v>629144</v>
      </c>
      <c r="H227" s="44">
        <f t="shared" si="34"/>
        <v>10307555.818243332</v>
      </c>
      <c r="I227" s="55">
        <v>176230</v>
      </c>
      <c r="J227" s="42">
        <f t="shared" si="35"/>
        <v>10483785.818243332</v>
      </c>
      <c r="K227" s="56">
        <v>1644999</v>
      </c>
      <c r="L227" s="47">
        <f t="shared" si="36"/>
        <v>12128784.818243332</v>
      </c>
      <c r="M227" s="46">
        <v>-98618</v>
      </c>
      <c r="N227" s="47">
        <f t="shared" si="37"/>
        <v>12030166.818243332</v>
      </c>
      <c r="O227" s="52">
        <f t="shared" si="32"/>
        <v>9252983.0625527557</v>
      </c>
      <c r="P227" s="52">
        <f t="shared" si="38"/>
        <v>9777090.0625527557</v>
      </c>
      <c r="Q227" s="52">
        <f t="shared" si="39"/>
        <v>10406234.062552756</v>
      </c>
      <c r="R227" s="48">
        <f t="shared" si="40"/>
        <v>10582464.062552756</v>
      </c>
      <c r="T227" s="49"/>
      <c r="U227" s="3"/>
      <c r="V227" s="50"/>
      <c r="W227" s="50"/>
      <c r="X227" s="50"/>
      <c r="Y227" s="50"/>
      <c r="Z227" s="50"/>
      <c r="AA227" s="50"/>
      <c r="AB227" s="50"/>
      <c r="AD227" s="5"/>
      <c r="AE227" s="16"/>
      <c r="AH227" s="5"/>
      <c r="AI227" s="5"/>
      <c r="AJ227" s="5"/>
      <c r="AK227" s="5"/>
      <c r="AL227" s="5"/>
      <c r="AM227" s="5"/>
      <c r="AN227" s="57"/>
    </row>
    <row r="228" spans="1:40" x14ac:dyDescent="0.25">
      <c r="A228" s="38">
        <v>2023</v>
      </c>
      <c r="B228" s="39" t="s">
        <v>243</v>
      </c>
      <c r="C228" s="52">
        <v>10420</v>
      </c>
      <c r="D228" s="41">
        <f t="shared" si="31"/>
        <v>13697279.753890799</v>
      </c>
      <c r="E228" s="53">
        <v>7179593</v>
      </c>
      <c r="F228" s="42">
        <f t="shared" si="33"/>
        <v>20876872.753890797</v>
      </c>
      <c r="G228" s="54">
        <v>2087477</v>
      </c>
      <c r="H228" s="44">
        <f t="shared" si="34"/>
        <v>22964349.753890797</v>
      </c>
      <c r="I228" s="55">
        <v>798368</v>
      </c>
      <c r="J228" s="42">
        <f t="shared" si="35"/>
        <v>23762717.753890797</v>
      </c>
      <c r="K228" s="56">
        <v>6076019</v>
      </c>
      <c r="L228" s="47">
        <f t="shared" si="36"/>
        <v>29838736.753890797</v>
      </c>
      <c r="M228" s="46">
        <v>795872</v>
      </c>
      <c r="N228" s="47">
        <f t="shared" si="37"/>
        <v>30634608.753890797</v>
      </c>
      <c r="O228" s="52">
        <f t="shared" si="32"/>
        <v>13844928.706461761</v>
      </c>
      <c r="P228" s="52">
        <f t="shared" si="38"/>
        <v>21024521.706461761</v>
      </c>
      <c r="Q228" s="52">
        <f t="shared" si="39"/>
        <v>23111998.706461761</v>
      </c>
      <c r="R228" s="48">
        <f t="shared" si="40"/>
        <v>23910366.706461761</v>
      </c>
      <c r="T228" s="49"/>
      <c r="U228" s="3"/>
      <c r="V228" s="50"/>
      <c r="W228" s="50"/>
      <c r="X228" s="50"/>
      <c r="Y228" s="50"/>
      <c r="Z228" s="50"/>
      <c r="AA228" s="50"/>
      <c r="AB228" s="50"/>
      <c r="AD228" s="5"/>
      <c r="AE228" s="16"/>
      <c r="AH228" s="5"/>
      <c r="AI228" s="5"/>
      <c r="AJ228" s="5"/>
      <c r="AK228" s="5"/>
      <c r="AL228" s="5"/>
      <c r="AM228" s="5"/>
      <c r="AN228" s="57"/>
    </row>
    <row r="229" spans="1:40" x14ac:dyDescent="0.25">
      <c r="A229" s="38">
        <v>2026</v>
      </c>
      <c r="B229" s="39" t="s">
        <v>244</v>
      </c>
      <c r="C229" s="52">
        <v>10071</v>
      </c>
      <c r="D229" s="41">
        <f t="shared" si="31"/>
        <v>13238512.898410195</v>
      </c>
      <c r="E229" s="53">
        <v>2286950</v>
      </c>
      <c r="F229" s="42">
        <f t="shared" si="33"/>
        <v>15525462.898410195</v>
      </c>
      <c r="G229" s="54">
        <v>1240844</v>
      </c>
      <c r="H229" s="44">
        <f t="shared" si="34"/>
        <v>16766306.898410195</v>
      </c>
      <c r="I229" s="55">
        <v>168312</v>
      </c>
      <c r="J229" s="42">
        <f t="shared" si="35"/>
        <v>16934618.898410194</v>
      </c>
      <c r="K229" s="56">
        <v>3630788</v>
      </c>
      <c r="L229" s="47">
        <f t="shared" si="36"/>
        <v>20565406.898410194</v>
      </c>
      <c r="M229" s="46">
        <v>45990</v>
      </c>
      <c r="N229" s="47">
        <f t="shared" si="37"/>
        <v>20611396.898410194</v>
      </c>
      <c r="O229" s="52">
        <f t="shared" si="32"/>
        <v>13381216.602953589</v>
      </c>
      <c r="P229" s="52">
        <f t="shared" si="38"/>
        <v>15668166.602953589</v>
      </c>
      <c r="Q229" s="52">
        <f t="shared" si="39"/>
        <v>16909010.60295359</v>
      </c>
      <c r="R229" s="48">
        <f t="shared" si="40"/>
        <v>17077322.60295359</v>
      </c>
      <c r="T229" s="49"/>
      <c r="U229" s="3"/>
      <c r="V229" s="50"/>
      <c r="W229" s="50"/>
      <c r="X229" s="50"/>
      <c r="Y229" s="50"/>
      <c r="Z229" s="50"/>
      <c r="AA229" s="50"/>
      <c r="AB229" s="50"/>
      <c r="AD229" s="5"/>
      <c r="AE229" s="16"/>
      <c r="AH229" s="5"/>
      <c r="AI229" s="5"/>
      <c r="AJ229" s="5"/>
      <c r="AK229" s="5"/>
      <c r="AL229" s="5"/>
      <c r="AM229" s="5"/>
      <c r="AN229" s="57"/>
    </row>
    <row r="230" spans="1:40" x14ac:dyDescent="0.25">
      <c r="A230" s="38">
        <v>2029</v>
      </c>
      <c r="B230" s="39" t="s">
        <v>245</v>
      </c>
      <c r="C230" s="52">
        <v>15370</v>
      </c>
      <c r="D230" s="41">
        <f t="shared" si="31"/>
        <v>20204144.896094203</v>
      </c>
      <c r="E230" s="53">
        <v>5550184</v>
      </c>
      <c r="F230" s="42">
        <f t="shared" si="33"/>
        <v>25754328.896094203</v>
      </c>
      <c r="G230" s="54">
        <v>1938818</v>
      </c>
      <c r="H230" s="44">
        <f t="shared" si="34"/>
        <v>27693146.896094203</v>
      </c>
      <c r="I230" s="55">
        <v>1148808</v>
      </c>
      <c r="J230" s="42">
        <f t="shared" si="35"/>
        <v>28841954.896094203</v>
      </c>
      <c r="K230" s="56">
        <v>3667012</v>
      </c>
      <c r="L230" s="47">
        <f t="shared" si="36"/>
        <v>32508966.896094203</v>
      </c>
      <c r="M230" s="46">
        <v>513441</v>
      </c>
      <c r="N230" s="47">
        <f t="shared" si="37"/>
        <v>33022407.896094203</v>
      </c>
      <c r="O230" s="52">
        <f t="shared" si="32"/>
        <v>20421934.186018933</v>
      </c>
      <c r="P230" s="52">
        <f t="shared" si="38"/>
        <v>25972118.186018933</v>
      </c>
      <c r="Q230" s="52">
        <f t="shared" si="39"/>
        <v>27910936.186018933</v>
      </c>
      <c r="R230" s="48">
        <f t="shared" si="40"/>
        <v>29059744.186018933</v>
      </c>
      <c r="T230" s="49"/>
      <c r="U230" s="3"/>
      <c r="V230" s="50"/>
      <c r="W230" s="50"/>
      <c r="X230" s="50"/>
      <c r="Y230" s="50"/>
      <c r="Z230" s="50"/>
      <c r="AA230" s="50"/>
      <c r="AB230" s="50"/>
      <c r="AD230" s="5"/>
      <c r="AE230" s="16"/>
      <c r="AH230" s="5"/>
      <c r="AI230" s="5"/>
      <c r="AJ230" s="5"/>
      <c r="AK230" s="5"/>
      <c r="AL230" s="5"/>
      <c r="AM230" s="5"/>
      <c r="AN230" s="57"/>
    </row>
    <row r="231" spans="1:40" x14ac:dyDescent="0.25">
      <c r="A231" s="38">
        <v>2031</v>
      </c>
      <c r="B231" s="39" t="s">
        <v>246</v>
      </c>
      <c r="C231" s="52">
        <v>10887</v>
      </c>
      <c r="D231" s="41">
        <f t="shared" si="31"/>
        <v>14311159.758215848</v>
      </c>
      <c r="E231" s="53">
        <v>4069475</v>
      </c>
      <c r="F231" s="42">
        <f t="shared" si="33"/>
        <v>18380634.758215848</v>
      </c>
      <c r="G231" s="54">
        <v>1079194</v>
      </c>
      <c r="H231" s="44">
        <f t="shared" si="34"/>
        <v>19459828.758215848</v>
      </c>
      <c r="I231" s="55">
        <v>908797</v>
      </c>
      <c r="J231" s="42">
        <f t="shared" si="35"/>
        <v>20368625.758215848</v>
      </c>
      <c r="K231" s="56">
        <v>3224915</v>
      </c>
      <c r="L231" s="47">
        <f t="shared" si="36"/>
        <v>23593540.758215848</v>
      </c>
      <c r="M231" s="46">
        <v>41031</v>
      </c>
      <c r="N231" s="47">
        <f t="shared" si="37"/>
        <v>23634571.758215848</v>
      </c>
      <c r="O231" s="52">
        <f t="shared" si="32"/>
        <v>14465425.991098771</v>
      </c>
      <c r="P231" s="52">
        <f t="shared" si="38"/>
        <v>18534900.991098769</v>
      </c>
      <c r="Q231" s="52">
        <f t="shared" si="39"/>
        <v>19614094.991098769</v>
      </c>
      <c r="R231" s="48">
        <f t="shared" si="40"/>
        <v>20522891.991098769</v>
      </c>
      <c r="T231" s="49"/>
      <c r="U231" s="3"/>
      <c r="V231" s="50"/>
      <c r="W231" s="50"/>
      <c r="X231" s="50"/>
      <c r="Y231" s="50"/>
      <c r="Z231" s="50"/>
      <c r="AA231" s="50"/>
      <c r="AB231" s="50"/>
      <c r="AD231" s="5"/>
      <c r="AE231" s="16"/>
      <c r="AH231" s="5"/>
      <c r="AI231" s="5"/>
      <c r="AJ231" s="5"/>
      <c r="AK231" s="5"/>
      <c r="AL231" s="5"/>
      <c r="AM231" s="5"/>
      <c r="AN231" s="57"/>
    </row>
    <row r="232" spans="1:40" x14ac:dyDescent="0.25">
      <c r="A232" s="38">
        <v>2034</v>
      </c>
      <c r="B232" s="39" t="s">
        <v>247</v>
      </c>
      <c r="C232" s="52">
        <v>7047</v>
      </c>
      <c r="D232" s="41">
        <f t="shared" si="31"/>
        <v>9263409.8297186624</v>
      </c>
      <c r="E232" s="53">
        <v>2221830</v>
      </c>
      <c r="F232" s="42">
        <f t="shared" si="33"/>
        <v>11485239.829718662</v>
      </c>
      <c r="G232" s="54">
        <v>559285</v>
      </c>
      <c r="H232" s="44">
        <f t="shared" si="34"/>
        <v>12044524.829718662</v>
      </c>
      <c r="I232" s="55">
        <v>626840</v>
      </c>
      <c r="J232" s="42">
        <f t="shared" si="35"/>
        <v>12671364.829718662</v>
      </c>
      <c r="K232" s="56">
        <v>1857625</v>
      </c>
      <c r="L232" s="47">
        <f t="shared" si="36"/>
        <v>14528989.829718662</v>
      </c>
      <c r="M232" s="46">
        <v>-27517</v>
      </c>
      <c r="N232" s="47">
        <f t="shared" si="37"/>
        <v>14501472.829718662</v>
      </c>
      <c r="O232" s="52">
        <f t="shared" si="32"/>
        <v>9363264.1645332091</v>
      </c>
      <c r="P232" s="52">
        <f t="shared" si="38"/>
        <v>11585094.164533209</v>
      </c>
      <c r="Q232" s="52">
        <f t="shared" si="39"/>
        <v>12144379.164533209</v>
      </c>
      <c r="R232" s="48">
        <f t="shared" si="40"/>
        <v>12771219.164533209</v>
      </c>
      <c r="T232" s="49"/>
      <c r="U232" s="3"/>
      <c r="V232" s="50"/>
      <c r="W232" s="50"/>
      <c r="X232" s="50"/>
      <c r="Y232" s="50"/>
      <c r="Z232" s="50"/>
      <c r="AA232" s="50"/>
      <c r="AB232" s="50"/>
      <c r="AD232" s="5"/>
      <c r="AE232" s="16"/>
      <c r="AH232" s="5"/>
      <c r="AI232" s="5"/>
      <c r="AJ232" s="5"/>
      <c r="AK232" s="5"/>
      <c r="AL232" s="5"/>
      <c r="AM232" s="5"/>
      <c r="AN232" s="57"/>
    </row>
    <row r="233" spans="1:40" x14ac:dyDescent="0.25">
      <c r="A233" s="38">
        <v>2039</v>
      </c>
      <c r="B233" s="39" t="s">
        <v>248</v>
      </c>
      <c r="C233" s="52">
        <v>7375</v>
      </c>
      <c r="D233" s="41">
        <f t="shared" si="31"/>
        <v>9694571.802777797</v>
      </c>
      <c r="E233" s="53">
        <v>3181736</v>
      </c>
      <c r="F233" s="42">
        <f t="shared" si="33"/>
        <v>12876307.802777797</v>
      </c>
      <c r="G233" s="54">
        <v>1481369</v>
      </c>
      <c r="H233" s="44">
        <f t="shared" si="34"/>
        <v>14357676.802777797</v>
      </c>
      <c r="I233" s="55">
        <v>259378</v>
      </c>
      <c r="J233" s="42">
        <f t="shared" si="35"/>
        <v>14617054.802777797</v>
      </c>
      <c r="K233" s="56">
        <v>3073078</v>
      </c>
      <c r="L233" s="47">
        <f t="shared" si="36"/>
        <v>17690132.802777797</v>
      </c>
      <c r="M233" s="46">
        <v>37823</v>
      </c>
      <c r="N233" s="47">
        <f t="shared" si="37"/>
        <v>17727955.802777797</v>
      </c>
      <c r="O233" s="52">
        <f t="shared" si="32"/>
        <v>9799073.820552351</v>
      </c>
      <c r="P233" s="52">
        <f t="shared" si="38"/>
        <v>12980809.820552351</v>
      </c>
      <c r="Q233" s="52">
        <f t="shared" si="39"/>
        <v>14462178.820552351</v>
      </c>
      <c r="R233" s="48">
        <f t="shared" si="40"/>
        <v>14721556.820552351</v>
      </c>
      <c r="T233" s="49"/>
      <c r="U233" s="3"/>
      <c r="V233" s="50"/>
      <c r="W233" s="50"/>
      <c r="X233" s="50"/>
      <c r="Y233" s="50"/>
      <c r="Z233" s="50"/>
      <c r="AA233" s="50"/>
      <c r="AB233" s="50"/>
      <c r="AD233" s="5"/>
      <c r="AE233" s="16"/>
      <c r="AH233" s="5"/>
      <c r="AI233" s="5"/>
      <c r="AJ233" s="5"/>
      <c r="AK233" s="5"/>
      <c r="AL233" s="5"/>
      <c r="AM233" s="5"/>
      <c r="AN233" s="57"/>
    </row>
    <row r="234" spans="1:40" x14ac:dyDescent="0.25">
      <c r="A234" s="38">
        <v>2061</v>
      </c>
      <c r="B234" s="39" t="s">
        <v>249</v>
      </c>
      <c r="C234" s="52">
        <v>10728</v>
      </c>
      <c r="D234" s="41">
        <f t="shared" si="31"/>
        <v>14102151.362739012</v>
      </c>
      <c r="E234" s="53">
        <v>2041793</v>
      </c>
      <c r="F234" s="42">
        <f t="shared" si="33"/>
        <v>16143944.362739012</v>
      </c>
      <c r="G234" s="54">
        <v>942116</v>
      </c>
      <c r="H234" s="44">
        <f t="shared" si="34"/>
        <v>17086060.362739012</v>
      </c>
      <c r="I234" s="55">
        <v>327443</v>
      </c>
      <c r="J234" s="42">
        <f t="shared" si="35"/>
        <v>17413503.362739012</v>
      </c>
      <c r="K234" s="56">
        <v>2399519</v>
      </c>
      <c r="L234" s="47">
        <f t="shared" si="36"/>
        <v>19813022.362739012</v>
      </c>
      <c r="M234" s="46">
        <v>-87482</v>
      </c>
      <c r="N234" s="47">
        <f t="shared" si="37"/>
        <v>19725540.362739012</v>
      </c>
      <c r="O234" s="52">
        <f t="shared" si="32"/>
        <v>14254164.602967542</v>
      </c>
      <c r="P234" s="52">
        <f t="shared" si="38"/>
        <v>16295957.602967542</v>
      </c>
      <c r="Q234" s="52">
        <f t="shared" si="39"/>
        <v>17238073.602967542</v>
      </c>
      <c r="R234" s="48">
        <f t="shared" si="40"/>
        <v>17565516.602967542</v>
      </c>
      <c r="T234" s="49"/>
      <c r="U234" s="3"/>
      <c r="V234" s="50"/>
      <c r="W234" s="50"/>
      <c r="X234" s="50"/>
      <c r="Y234" s="50"/>
      <c r="Z234" s="50"/>
      <c r="AA234" s="50"/>
      <c r="AB234" s="50"/>
      <c r="AD234" s="5"/>
      <c r="AE234" s="16"/>
      <c r="AH234" s="5"/>
      <c r="AI234" s="5"/>
      <c r="AJ234" s="5"/>
      <c r="AK234" s="5"/>
      <c r="AL234" s="5"/>
      <c r="AM234" s="5"/>
      <c r="AN234" s="57"/>
    </row>
    <row r="235" spans="1:40" x14ac:dyDescent="0.25">
      <c r="A235" s="38">
        <v>2062</v>
      </c>
      <c r="B235" s="39" t="s">
        <v>250</v>
      </c>
      <c r="C235" s="52">
        <v>20131</v>
      </c>
      <c r="D235" s="41">
        <f t="shared" si="31"/>
        <v>26462566.096504383</v>
      </c>
      <c r="E235" s="53">
        <v>7451293</v>
      </c>
      <c r="F235" s="42">
        <f t="shared" si="33"/>
        <v>33913859.096504383</v>
      </c>
      <c r="G235" s="54">
        <v>2764709</v>
      </c>
      <c r="H235" s="44">
        <f t="shared" si="34"/>
        <v>36678568.096504383</v>
      </c>
      <c r="I235" s="55">
        <v>606280</v>
      </c>
      <c r="J235" s="42">
        <f t="shared" si="35"/>
        <v>37284848.096504383</v>
      </c>
      <c r="K235" s="56">
        <v>5338872</v>
      </c>
      <c r="L235" s="47">
        <f t="shared" si="36"/>
        <v>42623720.096504383</v>
      </c>
      <c r="M235" s="46">
        <v>54010</v>
      </c>
      <c r="N235" s="47">
        <f t="shared" si="37"/>
        <v>42677730.096504383</v>
      </c>
      <c r="O235" s="52">
        <f t="shared" si="32"/>
        <v>26747817.638174828</v>
      </c>
      <c r="P235" s="52">
        <f t="shared" si="38"/>
        <v>34199110.638174832</v>
      </c>
      <c r="Q235" s="52">
        <f t="shared" si="39"/>
        <v>36963819.638174832</v>
      </c>
      <c r="R235" s="48">
        <f t="shared" si="40"/>
        <v>37570099.638174832</v>
      </c>
      <c r="T235" s="49"/>
      <c r="U235" s="3"/>
      <c r="V235" s="50"/>
      <c r="W235" s="50"/>
      <c r="X235" s="50"/>
      <c r="Y235" s="50"/>
      <c r="Z235" s="50"/>
      <c r="AA235" s="50"/>
      <c r="AB235" s="50"/>
      <c r="AD235" s="5"/>
      <c r="AE235" s="16"/>
      <c r="AH235" s="5"/>
      <c r="AI235" s="5"/>
      <c r="AJ235" s="5"/>
      <c r="AK235" s="5"/>
      <c r="AL235" s="5"/>
      <c r="AM235" s="5"/>
      <c r="AN235" s="57"/>
    </row>
    <row r="236" spans="1:40" x14ac:dyDescent="0.25">
      <c r="A236" s="38">
        <v>2080</v>
      </c>
      <c r="B236" s="39" t="s">
        <v>251</v>
      </c>
      <c r="C236" s="52">
        <v>55230</v>
      </c>
      <c r="D236" s="41">
        <f t="shared" si="31"/>
        <v>72600840.768463418</v>
      </c>
      <c r="E236" s="53">
        <v>10506705</v>
      </c>
      <c r="F236" s="42">
        <f t="shared" si="33"/>
        <v>83107545.768463418</v>
      </c>
      <c r="G236" s="54">
        <v>4676331</v>
      </c>
      <c r="H236" s="44">
        <f t="shared" si="34"/>
        <v>87783876.768463418</v>
      </c>
      <c r="I236" s="55">
        <v>1762745</v>
      </c>
      <c r="J236" s="42">
        <f t="shared" si="35"/>
        <v>89546621.768463418</v>
      </c>
      <c r="K236" s="56">
        <v>10283213</v>
      </c>
      <c r="L236" s="47">
        <f t="shared" si="36"/>
        <v>99829834.768463418</v>
      </c>
      <c r="M236" s="46">
        <v>-573212</v>
      </c>
      <c r="N236" s="47">
        <f t="shared" si="37"/>
        <v>99256622.768463418</v>
      </c>
      <c r="O236" s="52">
        <f t="shared" si="32"/>
        <v>73383436.896150008</v>
      </c>
      <c r="P236" s="52">
        <f t="shared" si="38"/>
        <v>83890141.896150008</v>
      </c>
      <c r="Q236" s="52">
        <f t="shared" si="39"/>
        <v>88566472.896150008</v>
      </c>
      <c r="R236" s="48">
        <f t="shared" si="40"/>
        <v>90329217.896150008</v>
      </c>
      <c r="T236" s="49"/>
      <c r="U236" s="3"/>
      <c r="V236" s="50"/>
      <c r="W236" s="50"/>
      <c r="X236" s="50"/>
      <c r="Y236" s="50"/>
      <c r="Z236" s="50"/>
      <c r="AA236" s="50"/>
      <c r="AB236" s="50"/>
      <c r="AD236" s="5"/>
      <c r="AE236" s="16"/>
      <c r="AH236" s="5"/>
      <c r="AI236" s="5"/>
      <c r="AJ236" s="5"/>
      <c r="AK236" s="5"/>
      <c r="AL236" s="5"/>
      <c r="AM236" s="5"/>
      <c r="AN236" s="57"/>
    </row>
    <row r="237" spans="1:40" x14ac:dyDescent="0.25">
      <c r="A237" s="38">
        <v>2081</v>
      </c>
      <c r="B237" s="39" t="s">
        <v>252</v>
      </c>
      <c r="C237" s="52">
        <v>47717</v>
      </c>
      <c r="D237" s="41">
        <f t="shared" si="31"/>
        <v>62724865.452630259</v>
      </c>
      <c r="E237" s="53">
        <v>11076387</v>
      </c>
      <c r="F237" s="42">
        <f t="shared" si="33"/>
        <v>73801252.452630252</v>
      </c>
      <c r="G237" s="54">
        <v>3717765</v>
      </c>
      <c r="H237" s="44">
        <f t="shared" si="34"/>
        <v>77519017.452630252</v>
      </c>
      <c r="I237" s="55">
        <v>1038387</v>
      </c>
      <c r="J237" s="42">
        <f t="shared" si="35"/>
        <v>78557404.452630252</v>
      </c>
      <c r="K237" s="56">
        <v>7981332</v>
      </c>
      <c r="L237" s="47">
        <f t="shared" si="36"/>
        <v>86538736.452630252</v>
      </c>
      <c r="M237" s="46">
        <v>-1307914</v>
      </c>
      <c r="N237" s="47">
        <f t="shared" si="37"/>
        <v>85230822.452630252</v>
      </c>
      <c r="O237" s="52">
        <f t="shared" si="32"/>
        <v>63401004.134955458</v>
      </c>
      <c r="P237" s="52">
        <f t="shared" si="38"/>
        <v>74477391.134955466</v>
      </c>
      <c r="Q237" s="52">
        <f t="shared" si="39"/>
        <v>78195156.134955466</v>
      </c>
      <c r="R237" s="48">
        <f t="shared" si="40"/>
        <v>79233543.134955466</v>
      </c>
      <c r="T237" s="49"/>
      <c r="U237" s="3"/>
      <c r="V237" s="50"/>
      <c r="W237" s="50"/>
      <c r="X237" s="50"/>
      <c r="Y237" s="50"/>
      <c r="Z237" s="50"/>
      <c r="AA237" s="50"/>
      <c r="AB237" s="50"/>
      <c r="AD237" s="5"/>
      <c r="AE237" s="16"/>
      <c r="AH237" s="5"/>
      <c r="AI237" s="5"/>
      <c r="AJ237" s="5"/>
      <c r="AK237" s="5"/>
      <c r="AL237" s="5"/>
      <c r="AM237" s="5"/>
      <c r="AN237" s="57"/>
    </row>
    <row r="238" spans="1:40" x14ac:dyDescent="0.25">
      <c r="A238" s="38">
        <v>2082</v>
      </c>
      <c r="B238" s="39" t="s">
        <v>253</v>
      </c>
      <c r="C238" s="52">
        <v>10982</v>
      </c>
      <c r="D238" s="41">
        <f t="shared" si="31"/>
        <v>14436038.988217732</v>
      </c>
      <c r="E238" s="53">
        <v>3109270</v>
      </c>
      <c r="F238" s="42">
        <f t="shared" si="33"/>
        <v>17545308.988217734</v>
      </c>
      <c r="G238" s="54">
        <v>905736</v>
      </c>
      <c r="H238" s="44">
        <f t="shared" si="34"/>
        <v>18451044.988217734</v>
      </c>
      <c r="I238" s="55">
        <v>615743</v>
      </c>
      <c r="J238" s="42">
        <f t="shared" si="35"/>
        <v>19066787.988217734</v>
      </c>
      <c r="K238" s="56">
        <v>2800522</v>
      </c>
      <c r="L238" s="47">
        <f t="shared" si="36"/>
        <v>21867309.988217734</v>
      </c>
      <c r="M238" s="46">
        <v>-129338</v>
      </c>
      <c r="N238" s="47">
        <f t="shared" si="37"/>
        <v>21737971.988217734</v>
      </c>
      <c r="O238" s="52">
        <f t="shared" si="32"/>
        <v>14591651.348787243</v>
      </c>
      <c r="P238" s="52">
        <f t="shared" si="38"/>
        <v>17700921.348787241</v>
      </c>
      <c r="Q238" s="52">
        <f t="shared" si="39"/>
        <v>18606657.348787241</v>
      </c>
      <c r="R238" s="48">
        <f t="shared" si="40"/>
        <v>19222400.348787241</v>
      </c>
      <c r="T238" s="49"/>
      <c r="U238" s="3"/>
      <c r="V238" s="50"/>
      <c r="W238" s="50"/>
      <c r="X238" s="50"/>
      <c r="Y238" s="50"/>
      <c r="Z238" s="50"/>
      <c r="AA238" s="50"/>
      <c r="AB238" s="50"/>
      <c r="AD238" s="5"/>
      <c r="AE238" s="16"/>
      <c r="AH238" s="5"/>
      <c r="AI238" s="5"/>
      <c r="AJ238" s="5"/>
      <c r="AK238" s="5"/>
      <c r="AL238" s="5"/>
      <c r="AM238" s="5"/>
      <c r="AN238" s="57"/>
    </row>
    <row r="239" spans="1:40" x14ac:dyDescent="0.25">
      <c r="A239" s="38">
        <v>2083</v>
      </c>
      <c r="B239" s="39" t="s">
        <v>254</v>
      </c>
      <c r="C239" s="52">
        <v>15320</v>
      </c>
      <c r="D239" s="41">
        <f t="shared" si="31"/>
        <v>20138418.985566895</v>
      </c>
      <c r="E239" s="53">
        <v>2928444</v>
      </c>
      <c r="F239" s="42">
        <f t="shared" si="33"/>
        <v>23066862.985566895</v>
      </c>
      <c r="G239" s="54">
        <v>759634</v>
      </c>
      <c r="H239" s="44">
        <f t="shared" si="34"/>
        <v>23826496.985566895</v>
      </c>
      <c r="I239" s="55">
        <v>381431</v>
      </c>
      <c r="J239" s="42">
        <f t="shared" si="35"/>
        <v>24207927.985566895</v>
      </c>
      <c r="K239" s="56">
        <v>2821355</v>
      </c>
      <c r="L239" s="47">
        <f t="shared" si="36"/>
        <v>27029282.985566895</v>
      </c>
      <c r="M239" s="46">
        <v>-467288</v>
      </c>
      <c r="N239" s="47">
        <f t="shared" si="37"/>
        <v>26561994.985566895</v>
      </c>
      <c r="O239" s="52">
        <f t="shared" si="32"/>
        <v>20355499.787235528</v>
      </c>
      <c r="P239" s="52">
        <f t="shared" si="38"/>
        <v>23283943.787235528</v>
      </c>
      <c r="Q239" s="52">
        <f t="shared" si="39"/>
        <v>24043577.787235528</v>
      </c>
      <c r="R239" s="48">
        <f t="shared" si="40"/>
        <v>24425008.787235528</v>
      </c>
      <c r="T239" s="49"/>
      <c r="U239" s="3"/>
      <c r="V239" s="50"/>
      <c r="W239" s="50"/>
      <c r="X239" s="50"/>
      <c r="Y239" s="50"/>
      <c r="Z239" s="50"/>
      <c r="AA239" s="50"/>
      <c r="AB239" s="50"/>
      <c r="AD239" s="5"/>
      <c r="AE239" s="16"/>
      <c r="AH239" s="5"/>
      <c r="AI239" s="5"/>
      <c r="AJ239" s="5"/>
      <c r="AK239" s="5"/>
      <c r="AL239" s="5"/>
      <c r="AM239" s="5"/>
      <c r="AN239" s="57"/>
    </row>
    <row r="240" spans="1:40" x14ac:dyDescent="0.25">
      <c r="A240" s="38">
        <v>2084</v>
      </c>
      <c r="B240" s="39" t="s">
        <v>255</v>
      </c>
      <c r="C240" s="52">
        <v>21910</v>
      </c>
      <c r="D240" s="41">
        <f t="shared" si="31"/>
        <v>28801093.993065972</v>
      </c>
      <c r="E240" s="53">
        <v>3764680</v>
      </c>
      <c r="F240" s="42">
        <f t="shared" si="33"/>
        <v>32565773.993065972</v>
      </c>
      <c r="G240" s="54">
        <v>1411821</v>
      </c>
      <c r="H240" s="44">
        <f t="shared" si="34"/>
        <v>33977594.993065968</v>
      </c>
      <c r="I240" s="55">
        <v>642289</v>
      </c>
      <c r="J240" s="42">
        <f t="shared" si="35"/>
        <v>34619883.993065968</v>
      </c>
      <c r="K240" s="56">
        <v>2698435</v>
      </c>
      <c r="L240" s="47">
        <f t="shared" si="36"/>
        <v>37318318.993065968</v>
      </c>
      <c r="M240" s="46">
        <v>-904497</v>
      </c>
      <c r="N240" s="47">
        <f t="shared" si="37"/>
        <v>36413821.993065968</v>
      </c>
      <c r="O240" s="52">
        <f t="shared" si="32"/>
        <v>29111553.546888407</v>
      </c>
      <c r="P240" s="52">
        <f t="shared" si="38"/>
        <v>32876233.546888407</v>
      </c>
      <c r="Q240" s="52">
        <f t="shared" si="39"/>
        <v>34288054.546888411</v>
      </c>
      <c r="R240" s="48">
        <f t="shared" si="40"/>
        <v>34930343.546888411</v>
      </c>
      <c r="T240" s="49"/>
      <c r="U240" s="3"/>
      <c r="V240" s="50"/>
      <c r="W240" s="50"/>
      <c r="X240" s="50"/>
      <c r="Y240" s="50"/>
      <c r="Z240" s="50"/>
      <c r="AA240" s="50"/>
      <c r="AB240" s="50"/>
      <c r="AD240" s="5"/>
      <c r="AE240" s="16"/>
      <c r="AH240" s="5"/>
      <c r="AI240" s="5"/>
      <c r="AJ240" s="5"/>
      <c r="AK240" s="5"/>
      <c r="AL240" s="5"/>
      <c r="AM240" s="5"/>
      <c r="AN240" s="57"/>
    </row>
    <row r="241" spans="1:40" x14ac:dyDescent="0.25">
      <c r="A241" s="38">
        <v>2085</v>
      </c>
      <c r="B241" s="39" t="s">
        <v>256</v>
      </c>
      <c r="C241" s="52">
        <v>25400</v>
      </c>
      <c r="D241" s="41">
        <f t="shared" si="31"/>
        <v>33388762.547872007</v>
      </c>
      <c r="E241" s="53">
        <v>4260217</v>
      </c>
      <c r="F241" s="42">
        <f t="shared" si="33"/>
        <v>37648979.547872007</v>
      </c>
      <c r="G241" s="54">
        <v>1466302</v>
      </c>
      <c r="H241" s="44">
        <f t="shared" si="34"/>
        <v>39115281.547872007</v>
      </c>
      <c r="I241" s="55">
        <v>493973</v>
      </c>
      <c r="J241" s="42">
        <f t="shared" si="35"/>
        <v>39609254.547872007</v>
      </c>
      <c r="K241" s="56">
        <v>4321353</v>
      </c>
      <c r="L241" s="47">
        <f t="shared" si="36"/>
        <v>43930607.547872007</v>
      </c>
      <c r="M241" s="46">
        <v>-862983</v>
      </c>
      <c r="N241" s="47">
        <f t="shared" si="37"/>
        <v>43067624.547872007</v>
      </c>
      <c r="O241" s="52">
        <f t="shared" si="32"/>
        <v>33748674.581970125</v>
      </c>
      <c r="P241" s="52">
        <f t="shared" si="38"/>
        <v>38008891.581970125</v>
      </c>
      <c r="Q241" s="52">
        <f t="shared" si="39"/>
        <v>39475193.581970125</v>
      </c>
      <c r="R241" s="48">
        <f t="shared" si="40"/>
        <v>39969166.581970125</v>
      </c>
      <c r="T241" s="49"/>
      <c r="U241" s="3"/>
      <c r="V241" s="50"/>
      <c r="W241" s="50"/>
      <c r="X241" s="50"/>
      <c r="Y241" s="50"/>
      <c r="Z241" s="50"/>
      <c r="AA241" s="50"/>
      <c r="AB241" s="50"/>
      <c r="AD241" s="5"/>
      <c r="AE241" s="16"/>
      <c r="AH241" s="5"/>
      <c r="AI241" s="5"/>
      <c r="AJ241" s="5"/>
      <c r="AK241" s="5"/>
      <c r="AL241" s="5"/>
      <c r="AM241" s="5"/>
      <c r="AN241" s="57"/>
    </row>
    <row r="242" spans="1:40" x14ac:dyDescent="0.25">
      <c r="A242" s="38">
        <v>2101</v>
      </c>
      <c r="B242" s="39" t="s">
        <v>257</v>
      </c>
      <c r="C242" s="52">
        <v>5975</v>
      </c>
      <c r="D242" s="41">
        <f t="shared" si="31"/>
        <v>7854246.308013198</v>
      </c>
      <c r="E242" s="53">
        <v>2189427</v>
      </c>
      <c r="F242" s="42">
        <f t="shared" si="33"/>
        <v>10043673.308013197</v>
      </c>
      <c r="G242" s="54">
        <v>637680</v>
      </c>
      <c r="H242" s="44">
        <f t="shared" si="34"/>
        <v>10681353.308013197</v>
      </c>
      <c r="I242" s="55">
        <v>225345</v>
      </c>
      <c r="J242" s="42">
        <f t="shared" si="35"/>
        <v>10906698.308013197</v>
      </c>
      <c r="K242" s="56">
        <v>46338</v>
      </c>
      <c r="L242" s="47">
        <f t="shared" si="36"/>
        <v>10953036.308013197</v>
      </c>
      <c r="M242" s="46">
        <v>-79525</v>
      </c>
      <c r="N242" s="47">
        <f t="shared" si="37"/>
        <v>10873511.308013197</v>
      </c>
      <c r="O242" s="52">
        <f t="shared" si="32"/>
        <v>7938910.6546169892</v>
      </c>
      <c r="P242" s="52">
        <f t="shared" si="38"/>
        <v>10128337.654616989</v>
      </c>
      <c r="Q242" s="52">
        <f t="shared" si="39"/>
        <v>10766017.654616989</v>
      </c>
      <c r="R242" s="48">
        <f t="shared" si="40"/>
        <v>10991362.654616989</v>
      </c>
      <c r="T242" s="49"/>
      <c r="U242" s="3"/>
      <c r="V242" s="50"/>
      <c r="W242" s="50"/>
      <c r="X242" s="50"/>
      <c r="Y242" s="50"/>
      <c r="Z242" s="50"/>
      <c r="AA242" s="50"/>
      <c r="AB242" s="50"/>
      <c r="AD242" s="5"/>
      <c r="AE242" s="16"/>
      <c r="AH242" s="5"/>
      <c r="AI242" s="5"/>
      <c r="AJ242" s="5"/>
      <c r="AK242" s="5"/>
      <c r="AL242" s="5"/>
      <c r="AM242" s="5"/>
      <c r="AN242" s="57"/>
    </row>
    <row r="243" spans="1:40" x14ac:dyDescent="0.25">
      <c r="A243" s="38">
        <v>2104</v>
      </c>
      <c r="B243" s="39" t="s">
        <v>258</v>
      </c>
      <c r="C243" s="52">
        <v>10055</v>
      </c>
      <c r="D243" s="41">
        <f t="shared" si="31"/>
        <v>13217480.607041458</v>
      </c>
      <c r="E243" s="53">
        <v>2097322</v>
      </c>
      <c r="F243" s="42">
        <f t="shared" si="33"/>
        <v>15314802.607041458</v>
      </c>
      <c r="G243" s="54">
        <v>547909</v>
      </c>
      <c r="H243" s="44">
        <f t="shared" si="34"/>
        <v>15862711.607041458</v>
      </c>
      <c r="I243" s="55">
        <v>143779</v>
      </c>
      <c r="J243" s="42">
        <f t="shared" si="35"/>
        <v>16006490.607041458</v>
      </c>
      <c r="K243" s="56">
        <v>1101604</v>
      </c>
      <c r="L243" s="47">
        <f t="shared" si="36"/>
        <v>17108094.607041456</v>
      </c>
      <c r="M243" s="46">
        <v>-231046</v>
      </c>
      <c r="N243" s="47">
        <f t="shared" si="37"/>
        <v>16877048.607041456</v>
      </c>
      <c r="O243" s="52">
        <f t="shared" si="32"/>
        <v>13359957.595342899</v>
      </c>
      <c r="P243" s="52">
        <f t="shared" si="38"/>
        <v>15457279.595342899</v>
      </c>
      <c r="Q243" s="52">
        <f t="shared" si="39"/>
        <v>16005188.595342899</v>
      </c>
      <c r="R243" s="48">
        <f t="shared" si="40"/>
        <v>16148967.595342899</v>
      </c>
      <c r="T243" s="49"/>
      <c r="U243" s="3"/>
      <c r="V243" s="50"/>
      <c r="W243" s="50"/>
      <c r="X243" s="50"/>
      <c r="Y243" s="50"/>
      <c r="Z243" s="50"/>
      <c r="AA243" s="50"/>
      <c r="AB243" s="50"/>
      <c r="AD243" s="5"/>
      <c r="AE243" s="16"/>
      <c r="AH243" s="5"/>
      <c r="AI243" s="5"/>
      <c r="AJ243" s="5"/>
      <c r="AK243" s="5"/>
      <c r="AL243" s="5"/>
      <c r="AM243" s="5"/>
      <c r="AN243" s="57"/>
    </row>
    <row r="244" spans="1:40" x14ac:dyDescent="0.25">
      <c r="A244" s="38">
        <v>2121</v>
      </c>
      <c r="B244" s="39" t="s">
        <v>259</v>
      </c>
      <c r="C244" s="52">
        <v>11781</v>
      </c>
      <c r="D244" s="41">
        <f t="shared" si="31"/>
        <v>15486339.038444098</v>
      </c>
      <c r="E244" s="53">
        <v>1722340</v>
      </c>
      <c r="F244" s="42">
        <f t="shared" si="33"/>
        <v>17208679.038444098</v>
      </c>
      <c r="G244" s="54">
        <v>571370</v>
      </c>
      <c r="H244" s="44">
        <f t="shared" si="34"/>
        <v>17780049.038444098</v>
      </c>
      <c r="I244" s="55">
        <v>210820</v>
      </c>
      <c r="J244" s="42">
        <f t="shared" si="35"/>
        <v>17990869.038444098</v>
      </c>
      <c r="K244" s="56">
        <v>762193</v>
      </c>
      <c r="L244" s="47">
        <f t="shared" si="36"/>
        <v>18753062.038444098</v>
      </c>
      <c r="M244" s="46">
        <v>-275504</v>
      </c>
      <c r="N244" s="47">
        <f t="shared" si="37"/>
        <v>18477558.038444098</v>
      </c>
      <c r="O244" s="52">
        <f t="shared" si="32"/>
        <v>15653273.041346066</v>
      </c>
      <c r="P244" s="52">
        <f t="shared" si="38"/>
        <v>17375613.041346066</v>
      </c>
      <c r="Q244" s="52">
        <f t="shared" si="39"/>
        <v>17946983.041346066</v>
      </c>
      <c r="R244" s="48">
        <f t="shared" si="40"/>
        <v>18157803.041346066</v>
      </c>
      <c r="T244" s="49"/>
      <c r="U244" s="3"/>
      <c r="V244" s="50"/>
      <c r="W244" s="50"/>
      <c r="X244" s="50"/>
      <c r="Y244" s="50"/>
      <c r="Z244" s="50"/>
      <c r="AA244" s="50"/>
      <c r="AB244" s="50"/>
      <c r="AD244" s="5"/>
      <c r="AE244" s="16"/>
      <c r="AH244" s="5"/>
      <c r="AI244" s="5"/>
      <c r="AJ244" s="5"/>
      <c r="AK244" s="5"/>
      <c r="AL244" s="5"/>
      <c r="AM244" s="5"/>
      <c r="AN244" s="57"/>
    </row>
    <row r="245" spans="1:40" x14ac:dyDescent="0.25">
      <c r="A245" s="38">
        <v>2132</v>
      </c>
      <c r="B245" s="39" t="s">
        <v>260</v>
      </c>
      <c r="C245" s="52">
        <v>9822</v>
      </c>
      <c r="D245" s="41">
        <f t="shared" si="31"/>
        <v>12911197.863984207</v>
      </c>
      <c r="E245" s="53">
        <v>2055975</v>
      </c>
      <c r="F245" s="42">
        <f t="shared" si="33"/>
        <v>14967172.863984207</v>
      </c>
      <c r="G245" s="54">
        <v>621199</v>
      </c>
      <c r="H245" s="44">
        <f t="shared" si="34"/>
        <v>15588371.863984207</v>
      </c>
      <c r="I245" s="55">
        <v>611388</v>
      </c>
      <c r="J245" s="42">
        <f t="shared" si="35"/>
        <v>16199759.863984207</v>
      </c>
      <c r="K245" s="56">
        <v>2011332</v>
      </c>
      <c r="L245" s="47">
        <f t="shared" si="36"/>
        <v>18211091.863984205</v>
      </c>
      <c r="M245" s="46">
        <v>-46728</v>
      </c>
      <c r="N245" s="47">
        <f t="shared" si="37"/>
        <v>18164363.863984205</v>
      </c>
      <c r="O245" s="52">
        <f t="shared" si="32"/>
        <v>13050373.297012229</v>
      </c>
      <c r="P245" s="52">
        <f t="shared" si="38"/>
        <v>15106348.297012229</v>
      </c>
      <c r="Q245" s="52">
        <f t="shared" si="39"/>
        <v>15727547.297012229</v>
      </c>
      <c r="R245" s="48">
        <f t="shared" si="40"/>
        <v>16338935.297012229</v>
      </c>
      <c r="T245" s="49"/>
      <c r="U245" s="3"/>
      <c r="V245" s="50"/>
      <c r="W245" s="50"/>
      <c r="X245" s="50"/>
      <c r="Y245" s="50"/>
      <c r="Z245" s="50"/>
      <c r="AA245" s="50"/>
      <c r="AB245" s="50"/>
      <c r="AD245" s="5"/>
      <c r="AE245" s="16"/>
      <c r="AH245" s="5"/>
      <c r="AI245" s="5"/>
      <c r="AJ245" s="5"/>
      <c r="AK245" s="5"/>
      <c r="AL245" s="5"/>
      <c r="AM245" s="5"/>
      <c r="AN245" s="57"/>
    </row>
    <row r="246" spans="1:40" x14ac:dyDescent="0.25">
      <c r="A246" s="38">
        <v>2161</v>
      </c>
      <c r="B246" s="39" t="s">
        <v>261</v>
      </c>
      <c r="C246" s="52">
        <v>19189</v>
      </c>
      <c r="D246" s="41">
        <f t="shared" si="31"/>
        <v>25224289.94216992</v>
      </c>
      <c r="E246" s="53">
        <v>2791008</v>
      </c>
      <c r="F246" s="42">
        <f t="shared" si="33"/>
        <v>28015297.94216992</v>
      </c>
      <c r="G246" s="54">
        <v>1528199</v>
      </c>
      <c r="H246" s="44">
        <f t="shared" si="34"/>
        <v>29543496.94216992</v>
      </c>
      <c r="I246" s="55">
        <v>661242</v>
      </c>
      <c r="J246" s="42">
        <f t="shared" si="35"/>
        <v>30204738.94216992</v>
      </c>
      <c r="K246" s="56">
        <v>2254650</v>
      </c>
      <c r="L246" s="47">
        <f t="shared" si="36"/>
        <v>32459388.94216992</v>
      </c>
      <c r="M246" s="46">
        <v>-467226</v>
      </c>
      <c r="N246" s="47">
        <f t="shared" si="37"/>
        <v>31992162.94216992</v>
      </c>
      <c r="O246" s="52">
        <f t="shared" si="32"/>
        <v>25496193.565095466</v>
      </c>
      <c r="P246" s="52">
        <f t="shared" si="38"/>
        <v>28287201.565095466</v>
      </c>
      <c r="Q246" s="52">
        <f t="shared" si="39"/>
        <v>29815400.565095466</v>
      </c>
      <c r="R246" s="48">
        <f t="shared" si="40"/>
        <v>30476642.565095466</v>
      </c>
      <c r="T246" s="49"/>
      <c r="U246" s="3"/>
      <c r="V246" s="50"/>
      <c r="W246" s="50"/>
      <c r="X246" s="50"/>
      <c r="Y246" s="50"/>
      <c r="Z246" s="50"/>
      <c r="AA246" s="50"/>
      <c r="AB246" s="50"/>
      <c r="AD246" s="5"/>
      <c r="AE246" s="16"/>
      <c r="AH246" s="5"/>
      <c r="AI246" s="5"/>
      <c r="AJ246" s="5"/>
      <c r="AK246" s="5"/>
      <c r="AL246" s="5"/>
      <c r="AM246" s="5"/>
      <c r="AN246" s="57"/>
    </row>
    <row r="247" spans="1:40" x14ac:dyDescent="0.25">
      <c r="A247" s="38">
        <v>2180</v>
      </c>
      <c r="B247" s="39" t="s">
        <v>262</v>
      </c>
      <c r="C247" s="52">
        <v>92644</v>
      </c>
      <c r="D247" s="41">
        <f t="shared" si="31"/>
        <v>121782225.09783678</v>
      </c>
      <c r="E247" s="53">
        <v>17780489</v>
      </c>
      <c r="F247" s="42">
        <f t="shared" si="33"/>
        <v>139562714.09783679</v>
      </c>
      <c r="G247" s="54">
        <v>3383694</v>
      </c>
      <c r="H247" s="44">
        <f t="shared" si="34"/>
        <v>142946408.09783679</v>
      </c>
      <c r="I247" s="55">
        <v>1589342</v>
      </c>
      <c r="J247" s="42">
        <f t="shared" si="35"/>
        <v>144535750.09783679</v>
      </c>
      <c r="K247" s="56">
        <v>10104148</v>
      </c>
      <c r="L247" s="47">
        <f t="shared" si="36"/>
        <v>154639898.09783679</v>
      </c>
      <c r="M247" s="46">
        <v>-2104221</v>
      </c>
      <c r="N247" s="47">
        <f t="shared" si="37"/>
        <v>152535677.09783679</v>
      </c>
      <c r="O247" s="52">
        <f t="shared" si="32"/>
        <v>123094968.81779687</v>
      </c>
      <c r="P247" s="52">
        <f t="shared" si="38"/>
        <v>140875457.81779689</v>
      </c>
      <c r="Q247" s="52">
        <f t="shared" si="39"/>
        <v>144259151.81779689</v>
      </c>
      <c r="R247" s="48">
        <f t="shared" si="40"/>
        <v>145848493.81779689</v>
      </c>
      <c r="T247" s="49"/>
      <c r="U247" s="3"/>
      <c r="V247" s="50"/>
      <c r="W247" s="50"/>
      <c r="X247" s="50"/>
      <c r="Y247" s="50"/>
      <c r="Z247" s="50"/>
      <c r="AA247" s="50"/>
      <c r="AB247" s="50"/>
      <c r="AD247" s="5"/>
      <c r="AE247" s="16"/>
      <c r="AH247" s="5"/>
      <c r="AI247" s="5"/>
      <c r="AJ247" s="5"/>
      <c r="AK247" s="5"/>
      <c r="AL247" s="5"/>
      <c r="AM247" s="5"/>
      <c r="AN247" s="57"/>
    </row>
    <row r="248" spans="1:40" x14ac:dyDescent="0.25">
      <c r="A248" s="38">
        <v>2181</v>
      </c>
      <c r="B248" s="39" t="s">
        <v>263</v>
      </c>
      <c r="C248" s="52">
        <v>36795</v>
      </c>
      <c r="D248" s="41">
        <f t="shared" si="31"/>
        <v>48367697.557045296</v>
      </c>
      <c r="E248" s="53">
        <v>8615939</v>
      </c>
      <c r="F248" s="42">
        <f t="shared" si="33"/>
        <v>56983636.557045296</v>
      </c>
      <c r="G248" s="54">
        <v>3397073</v>
      </c>
      <c r="H248" s="44">
        <f t="shared" si="34"/>
        <v>60380709.557045296</v>
      </c>
      <c r="I248" s="55">
        <v>518353</v>
      </c>
      <c r="J248" s="42">
        <f t="shared" si="35"/>
        <v>60899062.557045296</v>
      </c>
      <c r="K248" s="56">
        <v>4051007</v>
      </c>
      <c r="L248" s="47">
        <f t="shared" si="36"/>
        <v>64950069.557045296</v>
      </c>
      <c r="M248" s="46">
        <v>-1374494</v>
      </c>
      <c r="N248" s="47">
        <f t="shared" si="37"/>
        <v>63575575.557045296</v>
      </c>
      <c r="O248" s="52">
        <f t="shared" si="32"/>
        <v>48889074.0647083</v>
      </c>
      <c r="P248" s="52">
        <f t="shared" si="38"/>
        <v>57505013.0647083</v>
      </c>
      <c r="Q248" s="52">
        <f t="shared" si="39"/>
        <v>60902086.0647083</v>
      </c>
      <c r="R248" s="48">
        <f t="shared" si="40"/>
        <v>61420439.0647083</v>
      </c>
      <c r="T248" s="49"/>
      <c r="U248" s="3"/>
      <c r="V248" s="50"/>
      <c r="W248" s="50"/>
      <c r="X248" s="50"/>
      <c r="Y248" s="50"/>
      <c r="Z248" s="50"/>
      <c r="AA248" s="50"/>
      <c r="AB248" s="50"/>
      <c r="AD248" s="5"/>
      <c r="AE248" s="16"/>
      <c r="AH248" s="5"/>
      <c r="AI248" s="5"/>
      <c r="AJ248" s="5"/>
      <c r="AK248" s="5"/>
      <c r="AL248" s="5"/>
      <c r="AM248" s="5"/>
      <c r="AN248" s="57"/>
    </row>
    <row r="249" spans="1:40" x14ac:dyDescent="0.25">
      <c r="A249" s="38">
        <v>2182</v>
      </c>
      <c r="B249" s="39" t="s">
        <v>264</v>
      </c>
      <c r="C249" s="52">
        <v>26126</v>
      </c>
      <c r="D249" s="41">
        <f t="shared" si="31"/>
        <v>34343102.768728502</v>
      </c>
      <c r="E249" s="53">
        <v>7483529</v>
      </c>
      <c r="F249" s="42">
        <f t="shared" si="33"/>
        <v>41826631.768728502</v>
      </c>
      <c r="G249" s="54">
        <v>3372593</v>
      </c>
      <c r="H249" s="44">
        <f t="shared" si="34"/>
        <v>45199224.768728502</v>
      </c>
      <c r="I249" s="55">
        <v>-445209</v>
      </c>
      <c r="J249" s="42">
        <f t="shared" si="35"/>
        <v>44754015.768728502</v>
      </c>
      <c r="K249" s="56">
        <v>2676127</v>
      </c>
      <c r="L249" s="47">
        <f t="shared" si="36"/>
        <v>47430142.768728502</v>
      </c>
      <c r="M249" s="46">
        <v>-586942</v>
      </c>
      <c r="N249" s="47">
        <f t="shared" si="37"/>
        <v>46843200.768728502</v>
      </c>
      <c r="O249" s="52">
        <f t="shared" si="32"/>
        <v>34713302.052305184</v>
      </c>
      <c r="P249" s="52">
        <f t="shared" si="38"/>
        <v>42196831.052305184</v>
      </c>
      <c r="Q249" s="52">
        <f t="shared" si="39"/>
        <v>45569424.052305184</v>
      </c>
      <c r="R249" s="48">
        <f t="shared" si="40"/>
        <v>45124215.052305184</v>
      </c>
      <c r="T249" s="49"/>
      <c r="U249" s="3"/>
      <c r="V249" s="50"/>
      <c r="W249" s="50"/>
      <c r="X249" s="50"/>
      <c r="Y249" s="50"/>
      <c r="Z249" s="50"/>
      <c r="AA249" s="50"/>
      <c r="AB249" s="50"/>
      <c r="AD249" s="5"/>
      <c r="AE249" s="16"/>
      <c r="AH249" s="5"/>
      <c r="AI249" s="5"/>
      <c r="AJ249" s="5"/>
      <c r="AK249" s="5"/>
      <c r="AL249" s="5"/>
      <c r="AM249" s="5"/>
      <c r="AN249" s="57"/>
    </row>
    <row r="250" spans="1:40" x14ac:dyDescent="0.25">
      <c r="A250" s="38">
        <v>2183</v>
      </c>
      <c r="B250" s="39" t="s">
        <v>265</v>
      </c>
      <c r="C250" s="52">
        <v>26197</v>
      </c>
      <c r="D250" s="41">
        <f t="shared" si="31"/>
        <v>34436433.561677285</v>
      </c>
      <c r="E250" s="53">
        <v>6015549</v>
      </c>
      <c r="F250" s="42">
        <f t="shared" si="33"/>
        <v>40451982.561677285</v>
      </c>
      <c r="G250" s="54">
        <v>2029810</v>
      </c>
      <c r="H250" s="44">
        <f t="shared" si="34"/>
        <v>42481792.561677285</v>
      </c>
      <c r="I250" s="55">
        <v>629342</v>
      </c>
      <c r="J250" s="42">
        <f t="shared" si="35"/>
        <v>43111134.561677285</v>
      </c>
      <c r="K250" s="56">
        <v>4225233</v>
      </c>
      <c r="L250" s="47">
        <f t="shared" si="36"/>
        <v>47336367.561677285</v>
      </c>
      <c r="M250" s="46">
        <v>-853668</v>
      </c>
      <c r="N250" s="47">
        <f t="shared" si="37"/>
        <v>46482699.561677285</v>
      </c>
      <c r="O250" s="52">
        <f t="shared" si="32"/>
        <v>34807638.898577616</v>
      </c>
      <c r="P250" s="52">
        <f t="shared" si="38"/>
        <v>40823187.898577616</v>
      </c>
      <c r="Q250" s="52">
        <f t="shared" si="39"/>
        <v>42852997.898577616</v>
      </c>
      <c r="R250" s="48">
        <f t="shared" si="40"/>
        <v>43482339.898577616</v>
      </c>
      <c r="T250" s="49"/>
      <c r="U250" s="3"/>
      <c r="V250" s="50"/>
      <c r="W250" s="50"/>
      <c r="X250" s="50"/>
      <c r="Y250" s="50"/>
      <c r="Z250" s="50"/>
      <c r="AA250" s="50"/>
      <c r="AB250" s="50"/>
      <c r="AD250" s="5"/>
      <c r="AE250" s="16"/>
      <c r="AH250" s="5"/>
      <c r="AI250" s="5"/>
      <c r="AJ250" s="5"/>
      <c r="AK250" s="5"/>
      <c r="AL250" s="5"/>
      <c r="AM250" s="5"/>
      <c r="AN250" s="57"/>
    </row>
    <row r="251" spans="1:40" x14ac:dyDescent="0.25">
      <c r="A251" s="38">
        <v>2184</v>
      </c>
      <c r="B251" s="39" t="s">
        <v>266</v>
      </c>
      <c r="C251" s="52">
        <v>36936</v>
      </c>
      <c r="D251" s="41">
        <f t="shared" si="31"/>
        <v>48553044.624732301</v>
      </c>
      <c r="E251" s="53">
        <v>9203181</v>
      </c>
      <c r="F251" s="42">
        <f t="shared" si="33"/>
        <v>57756225.624732301</v>
      </c>
      <c r="G251" s="54">
        <v>3911292</v>
      </c>
      <c r="H251" s="44">
        <f t="shared" si="34"/>
        <v>61667517.624732301</v>
      </c>
      <c r="I251" s="55">
        <v>1012723</v>
      </c>
      <c r="J251" s="42">
        <f t="shared" si="35"/>
        <v>62680240.624732301</v>
      </c>
      <c r="K251" s="56">
        <v>6844926</v>
      </c>
      <c r="L251" s="47">
        <f t="shared" si="36"/>
        <v>69525166.624732301</v>
      </c>
      <c r="M251" s="46">
        <v>-825990</v>
      </c>
      <c r="N251" s="47">
        <f t="shared" si="37"/>
        <v>68699176.624732301</v>
      </c>
      <c r="O251" s="52">
        <f t="shared" si="32"/>
        <v>49076419.06927751</v>
      </c>
      <c r="P251" s="52">
        <f t="shared" si="38"/>
        <v>58279600.06927751</v>
      </c>
      <c r="Q251" s="52">
        <f t="shared" si="39"/>
        <v>62190892.06927751</v>
      </c>
      <c r="R251" s="48">
        <f t="shared" si="40"/>
        <v>63203615.06927751</v>
      </c>
      <c r="T251" s="49"/>
      <c r="U251" s="3"/>
      <c r="V251" s="50"/>
      <c r="W251" s="50"/>
      <c r="X251" s="50"/>
      <c r="Y251" s="50"/>
      <c r="Z251" s="50"/>
      <c r="AA251" s="50"/>
      <c r="AB251" s="50"/>
      <c r="AD251" s="5"/>
      <c r="AE251" s="16"/>
      <c r="AH251" s="5"/>
      <c r="AI251" s="5"/>
      <c r="AJ251" s="5"/>
      <c r="AK251" s="5"/>
      <c r="AL251" s="5"/>
      <c r="AM251" s="5"/>
      <c r="AN251" s="57"/>
    </row>
    <row r="252" spans="1:40" x14ac:dyDescent="0.25">
      <c r="A252" s="38">
        <v>2260</v>
      </c>
      <c r="B252" s="39" t="s">
        <v>267</v>
      </c>
      <c r="C252" s="52">
        <v>10452</v>
      </c>
      <c r="D252" s="41">
        <f t="shared" si="31"/>
        <v>13739344.336628275</v>
      </c>
      <c r="E252" s="53">
        <v>315117</v>
      </c>
      <c r="F252" s="42">
        <f t="shared" si="33"/>
        <v>14054461.336628275</v>
      </c>
      <c r="G252" s="54">
        <v>358992</v>
      </c>
      <c r="H252" s="44">
        <f t="shared" si="34"/>
        <v>14413453.336628275</v>
      </c>
      <c r="I252" s="55">
        <v>208926</v>
      </c>
      <c r="J252" s="42">
        <f t="shared" si="35"/>
        <v>14622379.336628275</v>
      </c>
      <c r="K252" s="56">
        <v>425455</v>
      </c>
      <c r="L252" s="47">
        <f t="shared" si="36"/>
        <v>15047834.336628275</v>
      </c>
      <c r="M252" s="46">
        <v>-173002</v>
      </c>
      <c r="N252" s="47">
        <f t="shared" si="37"/>
        <v>14874832.336628275</v>
      </c>
      <c r="O252" s="52">
        <f t="shared" si="32"/>
        <v>13887446.721683141</v>
      </c>
      <c r="P252" s="52">
        <f t="shared" si="38"/>
        <v>14202563.721683141</v>
      </c>
      <c r="Q252" s="52">
        <f t="shared" si="39"/>
        <v>14561555.721683141</v>
      </c>
      <c r="R252" s="48">
        <f t="shared" si="40"/>
        <v>14770481.721683141</v>
      </c>
      <c r="T252" s="49"/>
      <c r="U252" s="3"/>
      <c r="V252" s="50"/>
      <c r="W252" s="50"/>
      <c r="X252" s="50"/>
      <c r="Y252" s="50"/>
      <c r="Z252" s="50"/>
      <c r="AA252" s="50"/>
      <c r="AB252" s="50"/>
      <c r="AD252" s="5"/>
      <c r="AE252" s="16"/>
      <c r="AH252" s="5"/>
      <c r="AI252" s="5"/>
      <c r="AJ252" s="5"/>
      <c r="AK252" s="5"/>
      <c r="AL252" s="5"/>
      <c r="AM252" s="5"/>
      <c r="AN252" s="57"/>
    </row>
    <row r="253" spans="1:40" x14ac:dyDescent="0.25">
      <c r="A253" s="38">
        <v>2262</v>
      </c>
      <c r="B253" s="39" t="s">
        <v>268</v>
      </c>
      <c r="C253" s="52">
        <v>17836</v>
      </c>
      <c r="D253" s="41">
        <f t="shared" si="31"/>
        <v>23445746.803300988</v>
      </c>
      <c r="E253" s="53">
        <v>3953878</v>
      </c>
      <c r="F253" s="42">
        <f t="shared" si="33"/>
        <v>27399624.803300988</v>
      </c>
      <c r="G253" s="54">
        <v>967944</v>
      </c>
      <c r="H253" s="44">
        <f t="shared" si="34"/>
        <v>28367568.803300988</v>
      </c>
      <c r="I253" s="55">
        <v>426816</v>
      </c>
      <c r="J253" s="42">
        <f t="shared" si="35"/>
        <v>28794384.803300988</v>
      </c>
      <c r="K253" s="56">
        <v>1551901</v>
      </c>
      <c r="L253" s="47">
        <f t="shared" si="36"/>
        <v>30346285.803300988</v>
      </c>
      <c r="M253" s="46">
        <v>-545337</v>
      </c>
      <c r="N253" s="47">
        <f t="shared" si="37"/>
        <v>29800948.803300988</v>
      </c>
      <c r="O253" s="52">
        <f t="shared" si="32"/>
        <v>23698478.734016504</v>
      </c>
      <c r="P253" s="52">
        <f t="shared" si="38"/>
        <v>27652356.734016504</v>
      </c>
      <c r="Q253" s="52">
        <f t="shared" si="39"/>
        <v>28620300.734016504</v>
      </c>
      <c r="R253" s="48">
        <f t="shared" si="40"/>
        <v>29047116.734016504</v>
      </c>
      <c r="T253" s="49"/>
      <c r="U253" s="3"/>
      <c r="V253" s="50"/>
      <c r="W253" s="50"/>
      <c r="X253" s="50"/>
      <c r="Y253" s="50"/>
      <c r="Z253" s="50"/>
      <c r="AA253" s="50"/>
      <c r="AB253" s="50"/>
      <c r="AD253" s="5"/>
      <c r="AE253" s="16"/>
      <c r="AH253" s="5"/>
      <c r="AI253" s="5"/>
      <c r="AJ253" s="5"/>
      <c r="AK253" s="5"/>
      <c r="AL253" s="5"/>
      <c r="AM253" s="5"/>
      <c r="AN253" s="57"/>
    </row>
    <row r="254" spans="1:40" x14ac:dyDescent="0.25">
      <c r="A254" s="38">
        <v>2280</v>
      </c>
      <c r="B254" s="39" t="s">
        <v>269</v>
      </c>
      <c r="C254" s="52">
        <v>24936</v>
      </c>
      <c r="D254" s="41">
        <f t="shared" si="31"/>
        <v>32778826.098178595</v>
      </c>
      <c r="E254" s="53">
        <v>4942977</v>
      </c>
      <c r="F254" s="42">
        <f t="shared" si="33"/>
        <v>37721803.098178595</v>
      </c>
      <c r="G254" s="54">
        <v>1767165</v>
      </c>
      <c r="H254" s="44">
        <f t="shared" si="34"/>
        <v>39488968.098178595</v>
      </c>
      <c r="I254" s="55">
        <v>659961</v>
      </c>
      <c r="J254" s="42">
        <f t="shared" si="35"/>
        <v>40148929.098178595</v>
      </c>
      <c r="K254" s="56">
        <v>2230176</v>
      </c>
      <c r="L254" s="47">
        <f t="shared" si="36"/>
        <v>42379105.098178595</v>
      </c>
      <c r="M254" s="46">
        <v>-1142881</v>
      </c>
      <c r="N254" s="47">
        <f t="shared" si="37"/>
        <v>41236224.098178595</v>
      </c>
      <c r="O254" s="52">
        <f t="shared" si="32"/>
        <v>33132163.361260124</v>
      </c>
      <c r="P254" s="52">
        <f t="shared" si="38"/>
        <v>38075140.361260124</v>
      </c>
      <c r="Q254" s="52">
        <f t="shared" si="39"/>
        <v>39842305.361260124</v>
      </c>
      <c r="R254" s="48">
        <f t="shared" si="40"/>
        <v>40502266.361260124</v>
      </c>
      <c r="T254" s="49"/>
      <c r="U254" s="3"/>
      <c r="V254" s="50"/>
      <c r="W254" s="50"/>
      <c r="X254" s="50"/>
      <c r="Y254" s="50"/>
      <c r="Z254" s="50"/>
      <c r="AA254" s="50"/>
      <c r="AB254" s="50"/>
      <c r="AD254" s="5"/>
      <c r="AE254" s="16"/>
      <c r="AH254" s="5"/>
      <c r="AI254" s="5"/>
      <c r="AJ254" s="5"/>
      <c r="AK254" s="5"/>
      <c r="AL254" s="5"/>
      <c r="AM254" s="5"/>
      <c r="AN254" s="57"/>
    </row>
    <row r="255" spans="1:40" x14ac:dyDescent="0.25">
      <c r="A255" s="38">
        <v>2281</v>
      </c>
      <c r="B255" s="39" t="s">
        <v>270</v>
      </c>
      <c r="C255" s="52">
        <v>94590</v>
      </c>
      <c r="D255" s="41">
        <f t="shared" si="31"/>
        <v>124340277.53555956</v>
      </c>
      <c r="E255" s="53">
        <v>17488428</v>
      </c>
      <c r="F255" s="42">
        <f t="shared" si="33"/>
        <v>141828705.53555956</v>
      </c>
      <c r="G255" s="54">
        <v>5236928</v>
      </c>
      <c r="H255" s="44">
        <f t="shared" si="34"/>
        <v>147065633.53555956</v>
      </c>
      <c r="I255" s="55">
        <v>1985432</v>
      </c>
      <c r="J255" s="42">
        <f t="shared" si="35"/>
        <v>149051065.53555956</v>
      </c>
      <c r="K255" s="56">
        <v>11045597</v>
      </c>
      <c r="L255" s="47">
        <f t="shared" si="36"/>
        <v>160096662.53555956</v>
      </c>
      <c r="M255" s="46">
        <v>-3031581</v>
      </c>
      <c r="N255" s="47">
        <f t="shared" si="37"/>
        <v>157065081.53555956</v>
      </c>
      <c r="O255" s="52">
        <f t="shared" si="32"/>
        <v>125680595.61844702</v>
      </c>
      <c r="P255" s="52">
        <f t="shared" si="38"/>
        <v>143169023.61844701</v>
      </c>
      <c r="Q255" s="52">
        <f t="shared" si="39"/>
        <v>148405951.61844701</v>
      </c>
      <c r="R255" s="48">
        <f t="shared" si="40"/>
        <v>150391383.61844701</v>
      </c>
      <c r="T255" s="49"/>
      <c r="U255" s="3"/>
      <c r="V255" s="50"/>
      <c r="W255" s="50"/>
      <c r="X255" s="50"/>
      <c r="Y255" s="50"/>
      <c r="Z255" s="50"/>
      <c r="AA255" s="50"/>
      <c r="AB255" s="50"/>
      <c r="AD255" s="5"/>
      <c r="AE255" s="16"/>
      <c r="AH255" s="5"/>
      <c r="AI255" s="5"/>
      <c r="AJ255" s="5"/>
      <c r="AK255" s="5"/>
      <c r="AL255" s="5"/>
      <c r="AM255" s="5"/>
      <c r="AN255" s="57"/>
    </row>
    <row r="256" spans="1:40" x14ac:dyDescent="0.25">
      <c r="A256" s="38">
        <v>2282</v>
      </c>
      <c r="B256" s="39" t="s">
        <v>271</v>
      </c>
      <c r="C256" s="52">
        <v>19663</v>
      </c>
      <c r="D256" s="41">
        <f t="shared" si="31"/>
        <v>25847371.57396879</v>
      </c>
      <c r="E256" s="53">
        <v>3551743</v>
      </c>
      <c r="F256" s="42">
        <f t="shared" si="33"/>
        <v>29399114.57396879</v>
      </c>
      <c r="G256" s="54">
        <v>1200949</v>
      </c>
      <c r="H256" s="44">
        <f t="shared" si="34"/>
        <v>30600063.57396879</v>
      </c>
      <c r="I256" s="55">
        <v>503644</v>
      </c>
      <c r="J256" s="42">
        <f t="shared" si="35"/>
        <v>31103707.57396879</v>
      </c>
      <c r="K256" s="56">
        <v>1662371</v>
      </c>
      <c r="L256" s="47">
        <f t="shared" si="36"/>
        <v>32766078.57396879</v>
      </c>
      <c r="M256" s="46">
        <v>-239621</v>
      </c>
      <c r="N256" s="47">
        <f t="shared" si="37"/>
        <v>32526457.57396879</v>
      </c>
      <c r="O256" s="52">
        <f t="shared" si="32"/>
        <v>26125991.665562153</v>
      </c>
      <c r="P256" s="52">
        <f t="shared" si="38"/>
        <v>29677734.665562153</v>
      </c>
      <c r="Q256" s="52">
        <f t="shared" si="39"/>
        <v>30878683.665562153</v>
      </c>
      <c r="R256" s="48">
        <f t="shared" si="40"/>
        <v>31382327.665562153</v>
      </c>
      <c r="T256" s="49"/>
      <c r="U256" s="3"/>
      <c r="V256" s="50"/>
      <c r="W256" s="50"/>
      <c r="X256" s="50"/>
      <c r="Y256" s="50"/>
      <c r="Z256" s="50"/>
      <c r="AA256" s="50"/>
      <c r="AB256" s="50"/>
      <c r="AD256" s="5"/>
      <c r="AE256" s="16"/>
      <c r="AH256" s="5"/>
      <c r="AI256" s="5"/>
      <c r="AJ256" s="5"/>
      <c r="AK256" s="5"/>
      <c r="AL256" s="5"/>
      <c r="AM256" s="5"/>
      <c r="AN256" s="57"/>
    </row>
    <row r="257" spans="1:40" s="61" customFormat="1" x14ac:dyDescent="0.25">
      <c r="A257" s="38">
        <v>2283</v>
      </c>
      <c r="B257" s="59" t="s">
        <v>272</v>
      </c>
      <c r="C257" s="60">
        <v>20703</v>
      </c>
      <c r="D257" s="41">
        <f t="shared" si="31"/>
        <v>27214470.512936778</v>
      </c>
      <c r="E257" s="41">
        <v>1712108</v>
      </c>
      <c r="F257" s="42">
        <f t="shared" si="33"/>
        <v>28926578.512936778</v>
      </c>
      <c r="G257" s="43">
        <v>744402</v>
      </c>
      <c r="H257" s="44">
        <f t="shared" si="34"/>
        <v>29670980.512936778</v>
      </c>
      <c r="I257" s="45">
        <v>266575</v>
      </c>
      <c r="J257" s="42">
        <f t="shared" si="35"/>
        <v>29937555.512936778</v>
      </c>
      <c r="K257" s="46">
        <v>521850</v>
      </c>
      <c r="L257" s="47">
        <f t="shared" si="36"/>
        <v>30459405.512936778</v>
      </c>
      <c r="M257" s="46">
        <v>-530433</v>
      </c>
      <c r="N257" s="47">
        <f t="shared" si="37"/>
        <v>29928972.512936778</v>
      </c>
      <c r="O257" s="60">
        <f t="shared" si="32"/>
        <v>27507827.160256993</v>
      </c>
      <c r="P257" s="60">
        <f t="shared" si="38"/>
        <v>29219935.160256993</v>
      </c>
      <c r="Q257" s="60">
        <f t="shared" si="39"/>
        <v>29964337.160256993</v>
      </c>
      <c r="R257" s="48">
        <f t="shared" si="40"/>
        <v>30230912.160256993</v>
      </c>
      <c r="T257" s="49"/>
      <c r="U257" s="3"/>
      <c r="V257" s="50"/>
      <c r="W257" s="50"/>
      <c r="X257" s="50"/>
      <c r="Y257" s="50"/>
      <c r="Z257" s="50"/>
      <c r="AA257" s="50"/>
      <c r="AB257" s="50"/>
      <c r="AC257" s="5"/>
      <c r="AD257" s="5"/>
      <c r="AE257" s="62"/>
      <c r="AF257" s="63"/>
      <c r="AG257" s="63"/>
      <c r="AH257" s="63"/>
      <c r="AI257" s="63"/>
      <c r="AJ257" s="63"/>
      <c r="AK257" s="63"/>
      <c r="AL257" s="5"/>
      <c r="AM257" s="5"/>
      <c r="AN257" s="58"/>
    </row>
    <row r="258" spans="1:40" x14ac:dyDescent="0.25">
      <c r="A258" s="38">
        <v>2284</v>
      </c>
      <c r="B258" s="39" t="s">
        <v>273</v>
      </c>
      <c r="C258" s="52">
        <v>55271</v>
      </c>
      <c r="D258" s="41">
        <f t="shared" si="31"/>
        <v>72654736.015095815</v>
      </c>
      <c r="E258" s="53">
        <v>16785264</v>
      </c>
      <c r="F258" s="42">
        <f t="shared" si="33"/>
        <v>89440000.015095815</v>
      </c>
      <c r="G258" s="54">
        <v>2906271</v>
      </c>
      <c r="H258" s="44">
        <f t="shared" si="34"/>
        <v>92346271.015095815</v>
      </c>
      <c r="I258" s="55">
        <v>1607153</v>
      </c>
      <c r="J258" s="42">
        <f t="shared" si="35"/>
        <v>93953424.015095815</v>
      </c>
      <c r="K258" s="56">
        <v>6291395</v>
      </c>
      <c r="L258" s="47">
        <f t="shared" si="36"/>
        <v>100244819.01509582</v>
      </c>
      <c r="M258" s="46">
        <v>-1160665</v>
      </c>
      <c r="N258" s="47">
        <f t="shared" si="37"/>
        <v>99084154.015095815</v>
      </c>
      <c r="O258" s="52">
        <f t="shared" si="32"/>
        <v>73437913.103152394</v>
      </c>
      <c r="P258" s="52">
        <f t="shared" si="38"/>
        <v>90223177.103152394</v>
      </c>
      <c r="Q258" s="52">
        <f t="shared" si="39"/>
        <v>93129448.103152394</v>
      </c>
      <c r="R258" s="48">
        <f t="shared" si="40"/>
        <v>94736601.103152394</v>
      </c>
      <c r="T258" s="49"/>
      <c r="U258" s="3"/>
      <c r="V258" s="50"/>
      <c r="W258" s="50"/>
      <c r="X258" s="50"/>
      <c r="Y258" s="50"/>
      <c r="Z258" s="50"/>
      <c r="AA258" s="50"/>
      <c r="AB258" s="50"/>
      <c r="AD258" s="5"/>
      <c r="AE258" s="16"/>
      <c r="AH258" s="5"/>
      <c r="AI258" s="5"/>
      <c r="AJ258" s="5"/>
      <c r="AK258" s="5"/>
      <c r="AL258" s="5"/>
      <c r="AM258" s="5"/>
      <c r="AN258" s="57"/>
    </row>
    <row r="259" spans="1:40" x14ac:dyDescent="0.25">
      <c r="A259" s="38">
        <v>2303</v>
      </c>
      <c r="B259" s="39" t="s">
        <v>274</v>
      </c>
      <c r="C259" s="52">
        <v>5767</v>
      </c>
      <c r="D259" s="41">
        <f t="shared" si="31"/>
        <v>7580826.5202196008</v>
      </c>
      <c r="E259" s="53">
        <v>224835</v>
      </c>
      <c r="F259" s="42">
        <f t="shared" si="33"/>
        <v>7805661.5202196008</v>
      </c>
      <c r="G259" s="54">
        <v>181373</v>
      </c>
      <c r="H259" s="44">
        <f t="shared" si="34"/>
        <v>7987034.5202196008</v>
      </c>
      <c r="I259" s="55">
        <v>289701</v>
      </c>
      <c r="J259" s="42">
        <f t="shared" si="35"/>
        <v>8276735.5202196008</v>
      </c>
      <c r="K259" s="56">
        <v>-56714</v>
      </c>
      <c r="L259" s="47">
        <f t="shared" si="36"/>
        <v>8220021.5202196008</v>
      </c>
      <c r="M259" s="46">
        <v>-48103</v>
      </c>
      <c r="N259" s="47">
        <f t="shared" si="37"/>
        <v>8171918.5202196008</v>
      </c>
      <c r="O259" s="52">
        <f t="shared" si="32"/>
        <v>7662543.5556780212</v>
      </c>
      <c r="P259" s="52">
        <f t="shared" si="38"/>
        <v>7887378.5556780212</v>
      </c>
      <c r="Q259" s="52">
        <f t="shared" si="39"/>
        <v>8068751.5556780212</v>
      </c>
      <c r="R259" s="48">
        <f t="shared" si="40"/>
        <v>8358452.5556780212</v>
      </c>
      <c r="T259" s="49"/>
      <c r="U259" s="3"/>
      <c r="V259" s="50"/>
      <c r="W259" s="50"/>
      <c r="X259" s="50"/>
      <c r="Y259" s="50"/>
      <c r="Z259" s="50"/>
      <c r="AA259" s="50"/>
      <c r="AB259" s="50"/>
      <c r="AD259" s="5"/>
      <c r="AE259" s="16"/>
      <c r="AH259" s="5"/>
      <c r="AI259" s="5"/>
      <c r="AJ259" s="5"/>
      <c r="AK259" s="5"/>
      <c r="AL259" s="5"/>
      <c r="AM259" s="5"/>
      <c r="AN259" s="57"/>
    </row>
    <row r="260" spans="1:40" x14ac:dyDescent="0.25">
      <c r="A260" s="38">
        <v>2305</v>
      </c>
      <c r="B260" s="39" t="s">
        <v>275</v>
      </c>
      <c r="C260" s="52">
        <v>7125</v>
      </c>
      <c r="D260" s="41">
        <f t="shared" si="31"/>
        <v>9365942.2501412611</v>
      </c>
      <c r="E260" s="53">
        <v>182229</v>
      </c>
      <c r="F260" s="42">
        <f t="shared" si="33"/>
        <v>9548171.2501412611</v>
      </c>
      <c r="G260" s="54">
        <v>472289</v>
      </c>
      <c r="H260" s="44">
        <f t="shared" si="34"/>
        <v>10020460.250141261</v>
      </c>
      <c r="I260" s="55">
        <v>285645</v>
      </c>
      <c r="J260" s="42">
        <f t="shared" si="35"/>
        <v>10306105.250141261</v>
      </c>
      <c r="K260" s="56">
        <v>638736</v>
      </c>
      <c r="L260" s="47">
        <f t="shared" si="36"/>
        <v>10944841.250141261</v>
      </c>
      <c r="M260" s="46">
        <v>-70367</v>
      </c>
      <c r="N260" s="47">
        <f t="shared" si="37"/>
        <v>10874474.250141261</v>
      </c>
      <c r="O260" s="52">
        <f t="shared" si="32"/>
        <v>9466901.8266353216</v>
      </c>
      <c r="P260" s="52">
        <f t="shared" si="38"/>
        <v>9649130.8266353216</v>
      </c>
      <c r="Q260" s="52">
        <f t="shared" si="39"/>
        <v>10121419.826635322</v>
      </c>
      <c r="R260" s="48">
        <f t="shared" si="40"/>
        <v>10407064.826635322</v>
      </c>
      <c r="T260" s="49"/>
      <c r="U260" s="3"/>
      <c r="V260" s="50"/>
      <c r="W260" s="50"/>
      <c r="X260" s="50"/>
      <c r="Y260" s="50"/>
      <c r="Z260" s="50"/>
      <c r="AA260" s="50"/>
      <c r="AB260" s="50"/>
      <c r="AD260" s="5"/>
      <c r="AE260" s="16"/>
      <c r="AH260" s="5"/>
      <c r="AI260" s="5"/>
      <c r="AJ260" s="5"/>
      <c r="AK260" s="5"/>
      <c r="AL260" s="5"/>
      <c r="AM260" s="5"/>
      <c r="AN260" s="57"/>
    </row>
    <row r="261" spans="1:40" x14ac:dyDescent="0.25">
      <c r="A261" s="38">
        <v>2309</v>
      </c>
      <c r="B261" s="39" t="s">
        <v>276</v>
      </c>
      <c r="C261" s="52">
        <v>14298</v>
      </c>
      <c r="D261" s="41">
        <f t="shared" si="31"/>
        <v>18794981.374388739</v>
      </c>
      <c r="E261" s="53">
        <v>2409174</v>
      </c>
      <c r="F261" s="42">
        <f t="shared" si="33"/>
        <v>21204155.374388739</v>
      </c>
      <c r="G261" s="54">
        <v>1009056</v>
      </c>
      <c r="H261" s="44">
        <f t="shared" si="34"/>
        <v>22213211.374388739</v>
      </c>
      <c r="I261" s="55">
        <v>1369379</v>
      </c>
      <c r="J261" s="42">
        <f t="shared" si="35"/>
        <v>23582590.374388739</v>
      </c>
      <c r="K261" s="56">
        <v>3201865</v>
      </c>
      <c r="L261" s="47">
        <f t="shared" si="36"/>
        <v>26784455.374388739</v>
      </c>
      <c r="M261" s="46">
        <v>150425</v>
      </c>
      <c r="N261" s="47">
        <f t="shared" si="37"/>
        <v>26934880.374388739</v>
      </c>
      <c r="O261" s="52">
        <f t="shared" si="32"/>
        <v>18997580.676102713</v>
      </c>
      <c r="P261" s="52">
        <f t="shared" si="38"/>
        <v>21406754.676102713</v>
      </c>
      <c r="Q261" s="52">
        <f t="shared" si="39"/>
        <v>22415810.676102713</v>
      </c>
      <c r="R261" s="48">
        <f t="shared" si="40"/>
        <v>23785189.676102713</v>
      </c>
      <c r="T261" s="49"/>
      <c r="U261" s="3"/>
      <c r="V261" s="50"/>
      <c r="W261" s="50"/>
      <c r="X261" s="50"/>
      <c r="Y261" s="50"/>
      <c r="Z261" s="50"/>
      <c r="AA261" s="50"/>
      <c r="AB261" s="50"/>
      <c r="AD261" s="5"/>
      <c r="AE261" s="16"/>
      <c r="AH261" s="5"/>
      <c r="AI261" s="5"/>
      <c r="AJ261" s="5"/>
      <c r="AK261" s="5"/>
      <c r="AL261" s="5"/>
      <c r="AM261" s="5"/>
      <c r="AN261" s="57"/>
    </row>
    <row r="262" spans="1:40" x14ac:dyDescent="0.25">
      <c r="A262" s="38">
        <v>2313</v>
      </c>
      <c r="B262" s="39" t="s">
        <v>277</v>
      </c>
      <c r="C262" s="52">
        <v>12679</v>
      </c>
      <c r="D262" s="41">
        <f t="shared" ref="D262:D295" si="41">(12060000000/9174464)*C262</f>
        <v>16666776.391514534</v>
      </c>
      <c r="E262" s="53">
        <v>776998</v>
      </c>
      <c r="F262" s="42">
        <f t="shared" si="33"/>
        <v>17443774.391514532</v>
      </c>
      <c r="G262" s="54">
        <v>821618</v>
      </c>
      <c r="H262" s="44">
        <f t="shared" si="34"/>
        <v>18265392.391514532</v>
      </c>
      <c r="I262" s="55">
        <v>511928</v>
      </c>
      <c r="J262" s="42">
        <f t="shared" si="35"/>
        <v>18777320.391514532</v>
      </c>
      <c r="K262" s="56">
        <v>850494</v>
      </c>
      <c r="L262" s="47">
        <f t="shared" si="36"/>
        <v>19627814.391514532</v>
      </c>
      <c r="M262" s="46">
        <v>-223006</v>
      </c>
      <c r="N262" s="47">
        <f t="shared" si="37"/>
        <v>19404808.391514532</v>
      </c>
      <c r="O262" s="52">
        <f t="shared" ref="O262:O295" si="42">(12190000000/9174464)*C262</f>
        <v>16846434.843496036</v>
      </c>
      <c r="P262" s="52">
        <f t="shared" si="38"/>
        <v>17623432.843496036</v>
      </c>
      <c r="Q262" s="52">
        <f t="shared" si="39"/>
        <v>18445050.843496036</v>
      </c>
      <c r="R262" s="48">
        <f t="shared" si="40"/>
        <v>18956978.843496036</v>
      </c>
      <c r="T262" s="49"/>
      <c r="U262" s="3"/>
      <c r="V262" s="50"/>
      <c r="W262" s="50"/>
      <c r="X262" s="50"/>
      <c r="Y262" s="50"/>
      <c r="Z262" s="50"/>
      <c r="AA262" s="50"/>
      <c r="AB262" s="50"/>
      <c r="AD262" s="5"/>
      <c r="AE262" s="16"/>
      <c r="AH262" s="5"/>
      <c r="AI262" s="5"/>
      <c r="AJ262" s="5"/>
      <c r="AK262" s="5"/>
      <c r="AL262" s="5"/>
      <c r="AM262" s="5"/>
      <c r="AN262" s="57"/>
    </row>
    <row r="263" spans="1:40" x14ac:dyDescent="0.25">
      <c r="A263" s="38">
        <v>2321</v>
      </c>
      <c r="B263" s="39" t="s">
        <v>278</v>
      </c>
      <c r="C263" s="52">
        <v>10108</v>
      </c>
      <c r="D263" s="41">
        <f t="shared" si="41"/>
        <v>13287150.072200403</v>
      </c>
      <c r="E263" s="53">
        <v>6745331</v>
      </c>
      <c r="F263" s="42">
        <f t="shared" ref="F263:F295" si="43">D263+E263</f>
        <v>20032481.072200403</v>
      </c>
      <c r="G263" s="54">
        <v>1993309</v>
      </c>
      <c r="H263" s="44">
        <f t="shared" ref="H263:H295" si="44">F263+G263</f>
        <v>22025790.072200403</v>
      </c>
      <c r="I263" s="55">
        <v>886473</v>
      </c>
      <c r="J263" s="42">
        <f t="shared" ref="J263:J295" si="45">H263+I263</f>
        <v>22912263.072200403</v>
      </c>
      <c r="K263" s="56">
        <v>4076868</v>
      </c>
      <c r="L263" s="47">
        <f t="shared" ref="L263:L295" si="46">J263+K263</f>
        <v>26989131.072200403</v>
      </c>
      <c r="M263" s="46">
        <v>507627</v>
      </c>
      <c r="N263" s="47">
        <f t="shared" ref="N263:N294" si="47">L263+M263</f>
        <v>27496758.072200403</v>
      </c>
      <c r="O263" s="52">
        <f t="shared" si="42"/>
        <v>13430378.058053309</v>
      </c>
      <c r="P263" s="52">
        <f t="shared" ref="P263:P295" si="48">O263+E263</f>
        <v>20175709.058053307</v>
      </c>
      <c r="Q263" s="52">
        <f t="shared" ref="Q263:Q295" si="49">P263+G263</f>
        <v>22169018.058053307</v>
      </c>
      <c r="R263" s="48">
        <f t="shared" ref="R263:R295" si="50">Q263+I263</f>
        <v>23055491.058053307</v>
      </c>
      <c r="T263" s="49"/>
      <c r="U263" s="3"/>
      <c r="V263" s="50"/>
      <c r="W263" s="50"/>
      <c r="X263" s="50"/>
      <c r="Y263" s="50"/>
      <c r="Z263" s="50"/>
      <c r="AA263" s="50"/>
      <c r="AB263" s="50"/>
      <c r="AD263" s="5"/>
      <c r="AE263" s="16"/>
      <c r="AH263" s="5"/>
      <c r="AI263" s="5"/>
      <c r="AJ263" s="5"/>
      <c r="AK263" s="5"/>
      <c r="AL263" s="5"/>
      <c r="AM263" s="5"/>
      <c r="AN263" s="57"/>
    </row>
    <row r="264" spans="1:40" x14ac:dyDescent="0.25">
      <c r="A264" s="38">
        <v>2326</v>
      </c>
      <c r="B264" s="39" t="s">
        <v>279</v>
      </c>
      <c r="C264" s="52">
        <v>7593</v>
      </c>
      <c r="D264" s="41">
        <f t="shared" si="41"/>
        <v>9981136.7726768553</v>
      </c>
      <c r="E264" s="53">
        <v>2502827</v>
      </c>
      <c r="F264" s="42">
        <f t="shared" si="43"/>
        <v>12483963.772676855</v>
      </c>
      <c r="G264" s="54">
        <v>624445</v>
      </c>
      <c r="H264" s="44">
        <f t="shared" si="44"/>
        <v>13108408.772676855</v>
      </c>
      <c r="I264" s="55">
        <v>950737</v>
      </c>
      <c r="J264" s="42">
        <f t="shared" si="45"/>
        <v>14059145.772676855</v>
      </c>
      <c r="K264" s="56">
        <v>3224662</v>
      </c>
      <c r="L264" s="47">
        <f t="shared" si="46"/>
        <v>17283807.772676855</v>
      </c>
      <c r="M264" s="46">
        <v>121223</v>
      </c>
      <c r="N264" s="47">
        <f t="shared" si="47"/>
        <v>17405030.772676855</v>
      </c>
      <c r="O264" s="52">
        <f t="shared" si="42"/>
        <v>10088727.799247999</v>
      </c>
      <c r="P264" s="52">
        <f t="shared" si="48"/>
        <v>12591554.799247999</v>
      </c>
      <c r="Q264" s="52">
        <f t="shared" si="49"/>
        <v>13215999.799247999</v>
      </c>
      <c r="R264" s="48">
        <f t="shared" si="50"/>
        <v>14166736.799247999</v>
      </c>
      <c r="T264" s="49"/>
      <c r="U264" s="3"/>
      <c r="V264" s="50"/>
      <c r="W264" s="50"/>
      <c r="X264" s="50"/>
      <c r="Y264" s="50"/>
      <c r="Z264" s="50"/>
      <c r="AA264" s="50"/>
      <c r="AB264" s="50"/>
      <c r="AD264" s="5"/>
      <c r="AE264" s="16"/>
      <c r="AH264" s="5"/>
      <c r="AI264" s="5"/>
      <c r="AJ264" s="5"/>
      <c r="AK264" s="5"/>
      <c r="AL264" s="5"/>
      <c r="AM264" s="5"/>
      <c r="AN264" s="57"/>
    </row>
    <row r="265" spans="1:40" x14ac:dyDescent="0.25">
      <c r="A265" s="38">
        <v>2361</v>
      </c>
      <c r="B265" s="39" t="s">
        <v>280</v>
      </c>
      <c r="C265" s="52">
        <v>10702</v>
      </c>
      <c r="D265" s="41">
        <f t="shared" si="41"/>
        <v>14067973.889264811</v>
      </c>
      <c r="E265" s="53">
        <v>7343192</v>
      </c>
      <c r="F265" s="42">
        <f t="shared" si="43"/>
        <v>21411165.889264811</v>
      </c>
      <c r="G265" s="54">
        <v>2183529</v>
      </c>
      <c r="H265" s="44">
        <f t="shared" si="44"/>
        <v>23594694.889264811</v>
      </c>
      <c r="I265" s="55">
        <v>1091008</v>
      </c>
      <c r="J265" s="42">
        <f t="shared" si="45"/>
        <v>24685702.889264811</v>
      </c>
      <c r="K265" s="56">
        <v>8204577</v>
      </c>
      <c r="L265" s="47">
        <f t="shared" si="46"/>
        <v>32890279.889264811</v>
      </c>
      <c r="M265" s="46">
        <v>732417</v>
      </c>
      <c r="N265" s="47">
        <f t="shared" si="47"/>
        <v>33622696.889264807</v>
      </c>
      <c r="O265" s="52">
        <f t="shared" si="42"/>
        <v>14219618.71560017</v>
      </c>
      <c r="P265" s="52">
        <f t="shared" si="48"/>
        <v>21562810.71560017</v>
      </c>
      <c r="Q265" s="52">
        <f t="shared" si="49"/>
        <v>23746339.71560017</v>
      </c>
      <c r="R265" s="48">
        <f t="shared" si="50"/>
        <v>24837347.71560017</v>
      </c>
      <c r="T265" s="49"/>
      <c r="U265" s="3"/>
      <c r="V265" s="50"/>
      <c r="W265" s="50"/>
      <c r="X265" s="50"/>
      <c r="Y265" s="50"/>
      <c r="Z265" s="50"/>
      <c r="AA265" s="50"/>
      <c r="AB265" s="50"/>
      <c r="AD265" s="5"/>
      <c r="AE265" s="16"/>
      <c r="AH265" s="5"/>
      <c r="AI265" s="5"/>
      <c r="AJ265" s="5"/>
      <c r="AK265" s="5"/>
      <c r="AL265" s="5"/>
      <c r="AM265" s="5"/>
      <c r="AN265" s="57"/>
    </row>
    <row r="266" spans="1:40" x14ac:dyDescent="0.25">
      <c r="A266" s="38">
        <v>2380</v>
      </c>
      <c r="B266" s="39" t="s">
        <v>281</v>
      </c>
      <c r="C266" s="52">
        <v>58684</v>
      </c>
      <c r="D266" s="41">
        <f t="shared" si="41"/>
        <v>77141186.6676898</v>
      </c>
      <c r="E266" s="53">
        <v>8570780</v>
      </c>
      <c r="F266" s="42">
        <f t="shared" si="43"/>
        <v>85711966.6676898</v>
      </c>
      <c r="G266" s="54">
        <v>3242843</v>
      </c>
      <c r="H266" s="44">
        <f t="shared" si="44"/>
        <v>88954809.6676898</v>
      </c>
      <c r="I266" s="55">
        <v>1837222</v>
      </c>
      <c r="J266" s="42">
        <f t="shared" si="45"/>
        <v>90792031.6676898</v>
      </c>
      <c r="K266" s="56">
        <v>6373166</v>
      </c>
      <c r="L266" s="47">
        <f t="shared" si="46"/>
        <v>97165197.6676898</v>
      </c>
      <c r="M266" s="46">
        <v>-2647252</v>
      </c>
      <c r="N266" s="47">
        <f t="shared" si="47"/>
        <v>94517945.6676898</v>
      </c>
      <c r="O266" s="52">
        <f t="shared" si="42"/>
        <v>77972725.16410768</v>
      </c>
      <c r="P266" s="52">
        <f t="shared" si="48"/>
        <v>86543505.16410768</v>
      </c>
      <c r="Q266" s="52">
        <f t="shared" si="49"/>
        <v>89786348.16410768</v>
      </c>
      <c r="R266" s="48">
        <f t="shared" si="50"/>
        <v>91623570.16410768</v>
      </c>
      <c r="T266" s="49"/>
      <c r="U266" s="3"/>
      <c r="V266" s="50"/>
      <c r="W266" s="50"/>
      <c r="X266" s="50"/>
      <c r="Y266" s="50"/>
      <c r="Z266" s="50"/>
      <c r="AA266" s="50"/>
      <c r="AB266" s="50"/>
      <c r="AD266" s="5"/>
      <c r="AE266" s="16"/>
      <c r="AH266" s="5"/>
      <c r="AI266" s="5"/>
      <c r="AJ266" s="5"/>
      <c r="AK266" s="5"/>
      <c r="AL266" s="5"/>
      <c r="AM266" s="5"/>
      <c r="AN266" s="57"/>
    </row>
    <row r="267" spans="1:40" x14ac:dyDescent="0.25">
      <c r="A267" s="38">
        <v>2401</v>
      </c>
      <c r="B267" s="39" t="s">
        <v>282</v>
      </c>
      <c r="C267" s="52">
        <v>7389</v>
      </c>
      <c r="D267" s="41">
        <f t="shared" si="41"/>
        <v>9712975.0577254426</v>
      </c>
      <c r="E267" s="53">
        <v>1824744</v>
      </c>
      <c r="F267" s="42">
        <f t="shared" si="43"/>
        <v>11537719.057725443</v>
      </c>
      <c r="G267" s="54">
        <v>744278</v>
      </c>
      <c r="H267" s="44">
        <f t="shared" si="44"/>
        <v>12281997.057725443</v>
      </c>
      <c r="I267" s="55">
        <v>-885</v>
      </c>
      <c r="J267" s="42">
        <f t="shared" si="45"/>
        <v>12281112.057725443</v>
      </c>
      <c r="K267" s="56">
        <v>297152</v>
      </c>
      <c r="L267" s="47">
        <f t="shared" si="46"/>
        <v>12578264.057725443</v>
      </c>
      <c r="M267" s="46">
        <v>-68931</v>
      </c>
      <c r="N267" s="47">
        <f t="shared" si="47"/>
        <v>12509333.057725443</v>
      </c>
      <c r="O267" s="52">
        <f t="shared" si="42"/>
        <v>9817675.4522117041</v>
      </c>
      <c r="P267" s="52">
        <f t="shared" si="48"/>
        <v>11642419.452211704</v>
      </c>
      <c r="Q267" s="52">
        <f t="shared" si="49"/>
        <v>12386697.452211704</v>
      </c>
      <c r="R267" s="48">
        <f t="shared" si="50"/>
        <v>12385812.452211704</v>
      </c>
      <c r="T267" s="49"/>
      <c r="U267" s="3"/>
      <c r="V267" s="50"/>
      <c r="W267" s="50"/>
      <c r="X267" s="50"/>
      <c r="Y267" s="50"/>
      <c r="Z267" s="50"/>
      <c r="AA267" s="50"/>
      <c r="AB267" s="50"/>
      <c r="AD267" s="5"/>
      <c r="AE267" s="16"/>
      <c r="AH267" s="5"/>
      <c r="AI267" s="5"/>
      <c r="AJ267" s="5"/>
      <c r="AK267" s="5"/>
      <c r="AL267" s="5"/>
      <c r="AM267" s="5"/>
      <c r="AN267" s="57"/>
    </row>
    <row r="268" spans="1:40" x14ac:dyDescent="0.25">
      <c r="A268" s="38">
        <v>2403</v>
      </c>
      <c r="B268" s="39" t="s">
        <v>283</v>
      </c>
      <c r="C268" s="52">
        <v>2552</v>
      </c>
      <c r="D268" s="41">
        <f t="shared" si="41"/>
        <v>3354650.4733137544</v>
      </c>
      <c r="E268" s="53">
        <v>110810</v>
      </c>
      <c r="F268" s="42">
        <f t="shared" si="43"/>
        <v>3465460.4733137544</v>
      </c>
      <c r="G268" s="54">
        <v>132491</v>
      </c>
      <c r="H268" s="44">
        <f t="shared" si="44"/>
        <v>3597951.4733137544</v>
      </c>
      <c r="I268" s="55">
        <v>-9713</v>
      </c>
      <c r="J268" s="42">
        <f t="shared" si="45"/>
        <v>3588238.4733137544</v>
      </c>
      <c r="K268" s="56">
        <v>114753</v>
      </c>
      <c r="L268" s="47">
        <f t="shared" si="46"/>
        <v>3702991.4733137544</v>
      </c>
      <c r="M268" s="46">
        <v>-14479</v>
      </c>
      <c r="N268" s="47">
        <f t="shared" si="47"/>
        <v>3688512.4733137544</v>
      </c>
      <c r="O268" s="52">
        <f t="shared" si="42"/>
        <v>3390811.7139050304</v>
      </c>
      <c r="P268" s="52">
        <f t="shared" si="48"/>
        <v>3501621.7139050304</v>
      </c>
      <c r="Q268" s="52">
        <f t="shared" si="49"/>
        <v>3634112.7139050304</v>
      </c>
      <c r="R268" s="48">
        <f t="shared" si="50"/>
        <v>3624399.7139050304</v>
      </c>
      <c r="T268" s="49"/>
      <c r="U268" s="3"/>
      <c r="V268" s="50"/>
      <c r="W268" s="50"/>
      <c r="X268" s="50"/>
      <c r="Y268" s="50"/>
      <c r="Z268" s="50"/>
      <c r="AA268" s="50"/>
      <c r="AB268" s="50"/>
      <c r="AD268" s="5"/>
      <c r="AE268" s="16"/>
      <c r="AH268" s="5"/>
      <c r="AI268" s="5"/>
      <c r="AJ268" s="5"/>
      <c r="AK268" s="5"/>
      <c r="AL268" s="5"/>
      <c r="AM268" s="5"/>
      <c r="AN268" s="57"/>
    </row>
    <row r="269" spans="1:40" x14ac:dyDescent="0.25">
      <c r="A269" s="38">
        <v>2404</v>
      </c>
      <c r="B269" s="39" t="s">
        <v>284</v>
      </c>
      <c r="C269" s="52">
        <v>5653</v>
      </c>
      <c r="D269" s="41">
        <f t="shared" si="41"/>
        <v>7430971.444217341</v>
      </c>
      <c r="E269" s="53">
        <v>105256</v>
      </c>
      <c r="F269" s="42">
        <f t="shared" si="43"/>
        <v>7536227.444217341</v>
      </c>
      <c r="G269" s="54">
        <v>346599</v>
      </c>
      <c r="H269" s="44">
        <f t="shared" si="44"/>
        <v>7882826.444217341</v>
      </c>
      <c r="I269" s="55">
        <v>-23089</v>
      </c>
      <c r="J269" s="42">
        <f t="shared" si="45"/>
        <v>7859737.444217341</v>
      </c>
      <c r="K269" s="56">
        <v>208532</v>
      </c>
      <c r="L269" s="47">
        <f t="shared" si="46"/>
        <v>8068269.444217341</v>
      </c>
      <c r="M269" s="46">
        <v>-87267</v>
      </c>
      <c r="N269" s="47">
        <f t="shared" si="47"/>
        <v>7981002.444217341</v>
      </c>
      <c r="O269" s="52">
        <f t="shared" si="42"/>
        <v>7511073.1264518555</v>
      </c>
      <c r="P269" s="52">
        <f t="shared" si="48"/>
        <v>7616329.1264518555</v>
      </c>
      <c r="Q269" s="52">
        <f t="shared" si="49"/>
        <v>7962928.1264518555</v>
      </c>
      <c r="R269" s="48">
        <f t="shared" si="50"/>
        <v>7939839.1264518555</v>
      </c>
      <c r="T269" s="49"/>
      <c r="U269" s="3"/>
      <c r="V269" s="50"/>
      <c r="W269" s="50"/>
      <c r="X269" s="50"/>
      <c r="Y269" s="50"/>
      <c r="Z269" s="50"/>
      <c r="AA269" s="50"/>
      <c r="AB269" s="50"/>
      <c r="AD269" s="5"/>
      <c r="AE269" s="16"/>
      <c r="AH269" s="5"/>
      <c r="AI269" s="5"/>
      <c r="AJ269" s="5"/>
      <c r="AK269" s="5"/>
      <c r="AL269" s="5"/>
      <c r="AM269" s="5"/>
      <c r="AN269" s="57"/>
    </row>
    <row r="270" spans="1:40" x14ac:dyDescent="0.25">
      <c r="A270" s="38">
        <v>2409</v>
      </c>
      <c r="B270" s="39" t="s">
        <v>285</v>
      </c>
      <c r="C270" s="52">
        <v>6933</v>
      </c>
      <c r="D270" s="41">
        <f t="shared" si="41"/>
        <v>9113554.7537164018</v>
      </c>
      <c r="E270" s="53">
        <v>1425577</v>
      </c>
      <c r="F270" s="42">
        <f t="shared" si="43"/>
        <v>10539131.753716402</v>
      </c>
      <c r="G270" s="54">
        <v>382072</v>
      </c>
      <c r="H270" s="44">
        <f t="shared" si="44"/>
        <v>10921203.753716402</v>
      </c>
      <c r="I270" s="55">
        <v>103491</v>
      </c>
      <c r="J270" s="42">
        <f t="shared" si="45"/>
        <v>11024694.753716402</v>
      </c>
      <c r="K270" s="56">
        <v>983658</v>
      </c>
      <c r="L270" s="47">
        <f t="shared" si="46"/>
        <v>12008352.753716402</v>
      </c>
      <c r="M270" s="46">
        <v>32847</v>
      </c>
      <c r="N270" s="47">
        <f t="shared" si="47"/>
        <v>12041199.753716402</v>
      </c>
      <c r="O270" s="52">
        <f t="shared" si="42"/>
        <v>9211793.7353070434</v>
      </c>
      <c r="P270" s="52">
        <f t="shared" si="48"/>
        <v>10637370.735307043</v>
      </c>
      <c r="Q270" s="52">
        <f t="shared" si="49"/>
        <v>11019442.735307043</v>
      </c>
      <c r="R270" s="48">
        <f t="shared" si="50"/>
        <v>11122933.735307043</v>
      </c>
      <c r="T270" s="49"/>
      <c r="U270" s="3"/>
      <c r="V270" s="50"/>
      <c r="W270" s="50"/>
      <c r="X270" s="50"/>
      <c r="Y270" s="50"/>
      <c r="Z270" s="50"/>
      <c r="AA270" s="50"/>
      <c r="AB270" s="50"/>
      <c r="AD270" s="5"/>
      <c r="AE270" s="16"/>
      <c r="AH270" s="5"/>
      <c r="AI270" s="5"/>
      <c r="AJ270" s="5"/>
      <c r="AK270" s="5"/>
      <c r="AL270" s="5"/>
      <c r="AM270" s="5"/>
      <c r="AN270" s="57"/>
    </row>
    <row r="271" spans="1:40" x14ac:dyDescent="0.25">
      <c r="A271" s="38">
        <v>2417</v>
      </c>
      <c r="B271" s="39" t="s">
        <v>286</v>
      </c>
      <c r="C271" s="52">
        <v>4400</v>
      </c>
      <c r="D271" s="41">
        <f t="shared" si="41"/>
        <v>5783880.1264030244</v>
      </c>
      <c r="E271" s="53">
        <v>-39217</v>
      </c>
      <c r="F271" s="42">
        <f t="shared" si="43"/>
        <v>5744663.1264030244</v>
      </c>
      <c r="G271" s="54">
        <v>77893</v>
      </c>
      <c r="H271" s="44">
        <f t="shared" si="44"/>
        <v>5822556.1264030244</v>
      </c>
      <c r="I271" s="55">
        <v>36709</v>
      </c>
      <c r="J271" s="42">
        <f t="shared" si="45"/>
        <v>5859265.1264030244</v>
      </c>
      <c r="K271" s="56">
        <v>128405</v>
      </c>
      <c r="L271" s="47">
        <f t="shared" si="46"/>
        <v>5987670.1264030244</v>
      </c>
      <c r="M271" s="46">
        <v>-51297</v>
      </c>
      <c r="N271" s="47">
        <f t="shared" si="47"/>
        <v>5936373.1264030244</v>
      </c>
      <c r="O271" s="52">
        <f t="shared" si="42"/>
        <v>5846227.0929397075</v>
      </c>
      <c r="P271" s="52">
        <f t="shared" si="48"/>
        <v>5807010.0929397075</v>
      </c>
      <c r="Q271" s="52">
        <f t="shared" si="49"/>
        <v>5884903.0929397075</v>
      </c>
      <c r="R271" s="48">
        <f t="shared" si="50"/>
        <v>5921612.0929397075</v>
      </c>
      <c r="T271" s="49"/>
      <c r="U271" s="3"/>
      <c r="V271" s="50"/>
      <c r="W271" s="50"/>
      <c r="X271" s="50"/>
      <c r="Y271" s="50"/>
      <c r="Z271" s="50"/>
      <c r="AA271" s="50"/>
      <c r="AB271" s="50"/>
      <c r="AD271" s="5"/>
      <c r="AE271" s="16"/>
      <c r="AH271" s="5"/>
      <c r="AI271" s="5"/>
      <c r="AJ271" s="5"/>
      <c r="AK271" s="5"/>
      <c r="AL271" s="5"/>
      <c r="AM271" s="5"/>
      <c r="AN271" s="57"/>
    </row>
    <row r="272" spans="1:40" x14ac:dyDescent="0.25">
      <c r="A272" s="38">
        <v>2418</v>
      </c>
      <c r="B272" s="39" t="s">
        <v>287</v>
      </c>
      <c r="C272" s="52">
        <v>3334</v>
      </c>
      <c r="D272" s="41">
        <f t="shared" si="41"/>
        <v>4382603.7139608376</v>
      </c>
      <c r="E272" s="53">
        <v>167963</v>
      </c>
      <c r="F272" s="42">
        <f t="shared" si="43"/>
        <v>4550566.7139608376</v>
      </c>
      <c r="G272" s="54">
        <v>-583</v>
      </c>
      <c r="H272" s="44">
        <f t="shared" si="44"/>
        <v>4549983.7139608376</v>
      </c>
      <c r="I272" s="55">
        <v>8761</v>
      </c>
      <c r="J272" s="42">
        <f t="shared" si="45"/>
        <v>4558744.7139608376</v>
      </c>
      <c r="K272" s="56">
        <v>190155</v>
      </c>
      <c r="L272" s="47">
        <f t="shared" si="46"/>
        <v>4748899.7139608376</v>
      </c>
      <c r="M272" s="46">
        <v>-37437</v>
      </c>
      <c r="N272" s="47">
        <f t="shared" si="47"/>
        <v>4711462.7139608376</v>
      </c>
      <c r="O272" s="52">
        <f t="shared" si="42"/>
        <v>4429845.7108774967</v>
      </c>
      <c r="P272" s="52">
        <f t="shared" si="48"/>
        <v>4597808.7108774967</v>
      </c>
      <c r="Q272" s="52">
        <f t="shared" si="49"/>
        <v>4597225.7108774967</v>
      </c>
      <c r="R272" s="48">
        <f t="shared" si="50"/>
        <v>4605986.7108774967</v>
      </c>
      <c r="T272" s="49"/>
      <c r="U272" s="3"/>
      <c r="V272" s="50"/>
      <c r="W272" s="50"/>
      <c r="X272" s="50"/>
      <c r="Y272" s="50"/>
      <c r="Z272" s="50"/>
      <c r="AA272" s="50"/>
      <c r="AB272" s="50"/>
      <c r="AD272" s="5"/>
      <c r="AE272" s="16"/>
      <c r="AH272" s="5"/>
      <c r="AI272" s="5"/>
      <c r="AJ272" s="5"/>
      <c r="AK272" s="5"/>
      <c r="AL272" s="5"/>
      <c r="AM272" s="5"/>
      <c r="AN272" s="57"/>
    </row>
    <row r="273" spans="1:40" x14ac:dyDescent="0.25">
      <c r="A273" s="38">
        <v>2421</v>
      </c>
      <c r="B273" s="39" t="s">
        <v>288</v>
      </c>
      <c r="C273" s="52">
        <v>6391</v>
      </c>
      <c r="D273" s="41">
        <f t="shared" si="41"/>
        <v>8401085.8836003933</v>
      </c>
      <c r="E273" s="53">
        <v>1910600</v>
      </c>
      <c r="F273" s="42">
        <f t="shared" si="43"/>
        <v>10311685.883600393</v>
      </c>
      <c r="G273" s="54">
        <v>555310</v>
      </c>
      <c r="H273" s="44">
        <f t="shared" si="44"/>
        <v>10866995.883600393</v>
      </c>
      <c r="I273" s="55">
        <v>125931</v>
      </c>
      <c r="J273" s="42">
        <f t="shared" si="45"/>
        <v>10992926.883600393</v>
      </c>
      <c r="K273" s="56">
        <v>3667122</v>
      </c>
      <c r="L273" s="47">
        <f t="shared" si="46"/>
        <v>14660048.883600393</v>
      </c>
      <c r="M273" s="46">
        <v>140753</v>
      </c>
      <c r="N273" s="47">
        <f t="shared" si="47"/>
        <v>14800801.883600393</v>
      </c>
      <c r="O273" s="52">
        <f t="shared" si="42"/>
        <v>8491644.8524949253</v>
      </c>
      <c r="P273" s="52">
        <f t="shared" si="48"/>
        <v>10402244.852494925</v>
      </c>
      <c r="Q273" s="52">
        <f t="shared" si="49"/>
        <v>10957554.852494925</v>
      </c>
      <c r="R273" s="48">
        <f t="shared" si="50"/>
        <v>11083485.852494925</v>
      </c>
      <c r="T273" s="49"/>
      <c r="U273" s="3"/>
      <c r="V273" s="50"/>
      <c r="W273" s="50"/>
      <c r="X273" s="50"/>
      <c r="Y273" s="50"/>
      <c r="Z273" s="50"/>
      <c r="AA273" s="50"/>
      <c r="AB273" s="50"/>
      <c r="AD273" s="5"/>
      <c r="AE273" s="16"/>
      <c r="AH273" s="5"/>
      <c r="AI273" s="5"/>
      <c r="AJ273" s="5"/>
      <c r="AK273" s="5"/>
      <c r="AL273" s="5"/>
      <c r="AM273" s="5"/>
      <c r="AN273" s="57"/>
    </row>
    <row r="274" spans="1:40" x14ac:dyDescent="0.25">
      <c r="A274" s="38">
        <v>2422</v>
      </c>
      <c r="B274" s="39" t="s">
        <v>289</v>
      </c>
      <c r="C274" s="52">
        <v>2829</v>
      </c>
      <c r="D274" s="41">
        <f t="shared" si="41"/>
        <v>3718772.0176350358</v>
      </c>
      <c r="E274" s="53">
        <v>182121</v>
      </c>
      <c r="F274" s="42">
        <f t="shared" si="43"/>
        <v>3900893.0176350358</v>
      </c>
      <c r="G274" s="54">
        <v>128758</v>
      </c>
      <c r="H274" s="44">
        <f t="shared" si="44"/>
        <v>4029651.0176350358</v>
      </c>
      <c r="I274" s="55">
        <v>50360</v>
      </c>
      <c r="J274" s="42">
        <f t="shared" si="45"/>
        <v>4080011.0176350358</v>
      </c>
      <c r="K274" s="56">
        <v>240725</v>
      </c>
      <c r="L274" s="47">
        <f t="shared" si="46"/>
        <v>4320736.0176350363</v>
      </c>
      <c r="M274" s="46">
        <v>-29440</v>
      </c>
      <c r="N274" s="47">
        <f t="shared" si="47"/>
        <v>4291296.0176350363</v>
      </c>
      <c r="O274" s="52">
        <f t="shared" si="42"/>
        <v>3758858.2831650982</v>
      </c>
      <c r="P274" s="52">
        <f t="shared" si="48"/>
        <v>3940979.2831650982</v>
      </c>
      <c r="Q274" s="52">
        <f t="shared" si="49"/>
        <v>4069737.2831650982</v>
      </c>
      <c r="R274" s="48">
        <f t="shared" si="50"/>
        <v>4120097.2831650982</v>
      </c>
      <c r="T274" s="49"/>
      <c r="U274" s="3"/>
      <c r="V274" s="50"/>
      <c r="W274" s="50"/>
      <c r="X274" s="50"/>
      <c r="Y274" s="50"/>
      <c r="Z274" s="50"/>
      <c r="AA274" s="50"/>
      <c r="AB274" s="50"/>
      <c r="AD274" s="5"/>
      <c r="AE274" s="16"/>
      <c r="AH274" s="5"/>
      <c r="AI274" s="5"/>
      <c r="AJ274" s="5"/>
      <c r="AK274" s="5"/>
      <c r="AL274" s="5"/>
      <c r="AM274" s="5"/>
      <c r="AN274" s="57"/>
    </row>
    <row r="275" spans="1:40" x14ac:dyDescent="0.25">
      <c r="A275" s="38">
        <v>2425</v>
      </c>
      <c r="B275" s="39" t="s">
        <v>290</v>
      </c>
      <c r="C275" s="52">
        <v>3005</v>
      </c>
      <c r="D275" s="41">
        <f t="shared" si="41"/>
        <v>3950127.2226911564</v>
      </c>
      <c r="E275" s="53">
        <v>171256</v>
      </c>
      <c r="F275" s="42">
        <f t="shared" si="43"/>
        <v>4121383.2226911564</v>
      </c>
      <c r="G275" s="54">
        <v>48383</v>
      </c>
      <c r="H275" s="44">
        <f t="shared" si="44"/>
        <v>4169766.2226911564</v>
      </c>
      <c r="I275" s="55">
        <v>-14617</v>
      </c>
      <c r="J275" s="42">
        <f t="shared" si="45"/>
        <v>4155149.2226911564</v>
      </c>
      <c r="K275" s="56">
        <v>382132</v>
      </c>
      <c r="L275" s="47">
        <f t="shared" si="46"/>
        <v>4537281.222691156</v>
      </c>
      <c r="M275" s="46">
        <v>-2111</v>
      </c>
      <c r="N275" s="47">
        <f t="shared" si="47"/>
        <v>4535170.222691156</v>
      </c>
      <c r="O275" s="52">
        <f t="shared" si="42"/>
        <v>3992707.3668826865</v>
      </c>
      <c r="P275" s="52">
        <f t="shared" si="48"/>
        <v>4163963.3668826865</v>
      </c>
      <c r="Q275" s="52">
        <f t="shared" si="49"/>
        <v>4212346.3668826865</v>
      </c>
      <c r="R275" s="48">
        <f t="shared" si="50"/>
        <v>4197729.3668826865</v>
      </c>
      <c r="T275" s="49"/>
      <c r="U275" s="3"/>
      <c r="V275" s="50"/>
      <c r="W275" s="50"/>
      <c r="X275" s="50"/>
      <c r="Y275" s="50"/>
      <c r="Z275" s="50"/>
      <c r="AA275" s="50"/>
      <c r="AB275" s="50"/>
      <c r="AD275" s="5"/>
      <c r="AE275" s="16"/>
      <c r="AH275" s="5"/>
      <c r="AI275" s="5"/>
      <c r="AJ275" s="5"/>
      <c r="AK275" s="5"/>
      <c r="AL275" s="5"/>
      <c r="AM275" s="5"/>
      <c r="AN275" s="57"/>
    </row>
    <row r="276" spans="1:40" x14ac:dyDescent="0.25">
      <c r="A276" s="38">
        <v>2460</v>
      </c>
      <c r="B276" s="39" t="s">
        <v>291</v>
      </c>
      <c r="C276" s="52">
        <v>8346</v>
      </c>
      <c r="D276" s="41">
        <f t="shared" si="41"/>
        <v>10970968.9852181</v>
      </c>
      <c r="E276" s="53">
        <v>952752</v>
      </c>
      <c r="F276" s="42">
        <f t="shared" si="43"/>
        <v>11923720.9852181</v>
      </c>
      <c r="G276" s="54">
        <v>453278</v>
      </c>
      <c r="H276" s="44">
        <f t="shared" si="44"/>
        <v>12376998.9852181</v>
      </c>
      <c r="I276" s="55">
        <v>176386</v>
      </c>
      <c r="J276" s="42">
        <f t="shared" si="45"/>
        <v>12553384.9852181</v>
      </c>
      <c r="K276" s="56">
        <v>1162419</v>
      </c>
      <c r="L276" s="47">
        <f t="shared" si="46"/>
        <v>13715803.9852181</v>
      </c>
      <c r="M276" s="46">
        <v>-182326</v>
      </c>
      <c r="N276" s="47">
        <f t="shared" si="47"/>
        <v>13533477.9852181</v>
      </c>
      <c r="O276" s="52">
        <f t="shared" si="42"/>
        <v>11089229.844926091</v>
      </c>
      <c r="P276" s="52">
        <f t="shared" si="48"/>
        <v>12041981.844926091</v>
      </c>
      <c r="Q276" s="52">
        <f t="shared" si="49"/>
        <v>12495259.844926091</v>
      </c>
      <c r="R276" s="48">
        <f t="shared" si="50"/>
        <v>12671645.844926091</v>
      </c>
      <c r="T276" s="49"/>
      <c r="U276" s="3"/>
      <c r="V276" s="50"/>
      <c r="W276" s="50"/>
      <c r="X276" s="50"/>
      <c r="Y276" s="50"/>
      <c r="Z276" s="50"/>
      <c r="AA276" s="50"/>
      <c r="AB276" s="50"/>
      <c r="AD276" s="5"/>
      <c r="AE276" s="16"/>
      <c r="AH276" s="5"/>
      <c r="AI276" s="5"/>
      <c r="AJ276" s="5"/>
      <c r="AK276" s="5"/>
      <c r="AL276" s="5"/>
      <c r="AM276" s="5"/>
      <c r="AN276" s="57"/>
    </row>
    <row r="277" spans="1:40" x14ac:dyDescent="0.25">
      <c r="A277" s="38">
        <v>2462</v>
      </c>
      <c r="B277" s="39" t="s">
        <v>292</v>
      </c>
      <c r="C277" s="52">
        <v>7246</v>
      </c>
      <c r="D277" s="41">
        <f t="shared" si="41"/>
        <v>9524998.9536173455</v>
      </c>
      <c r="E277" s="53">
        <v>804094</v>
      </c>
      <c r="F277" s="42">
        <f t="shared" si="43"/>
        <v>10329092.953617346</v>
      </c>
      <c r="G277" s="54">
        <v>431394</v>
      </c>
      <c r="H277" s="44">
        <f t="shared" si="44"/>
        <v>10760486.953617346</v>
      </c>
      <c r="I277" s="55">
        <v>132298</v>
      </c>
      <c r="J277" s="42">
        <f t="shared" si="45"/>
        <v>10892784.953617346</v>
      </c>
      <c r="K277" s="56">
        <v>1819001</v>
      </c>
      <c r="L277" s="47">
        <f t="shared" si="46"/>
        <v>12711785.953617346</v>
      </c>
      <c r="M277" s="46">
        <v>-54858</v>
      </c>
      <c r="N277" s="47">
        <f t="shared" si="47"/>
        <v>12656927.953617346</v>
      </c>
      <c r="O277" s="52">
        <f t="shared" si="42"/>
        <v>9627673.0716911629</v>
      </c>
      <c r="P277" s="52">
        <f t="shared" si="48"/>
        <v>10431767.071691163</v>
      </c>
      <c r="Q277" s="52">
        <f t="shared" si="49"/>
        <v>10863161.071691163</v>
      </c>
      <c r="R277" s="48">
        <f t="shared" si="50"/>
        <v>10995459.071691163</v>
      </c>
      <c r="T277" s="49"/>
      <c r="U277" s="3"/>
      <c r="V277" s="50"/>
      <c r="W277" s="50"/>
      <c r="X277" s="50"/>
      <c r="Y277" s="50"/>
      <c r="Z277" s="50"/>
      <c r="AA277" s="50"/>
      <c r="AB277" s="50"/>
      <c r="AD277" s="5"/>
      <c r="AE277" s="16"/>
      <c r="AH277" s="5"/>
      <c r="AI277" s="5"/>
      <c r="AJ277" s="5"/>
      <c r="AK277" s="5"/>
      <c r="AL277" s="5"/>
      <c r="AM277" s="5"/>
      <c r="AN277" s="57"/>
    </row>
    <row r="278" spans="1:40" x14ac:dyDescent="0.25">
      <c r="A278" s="38">
        <v>2463</v>
      </c>
      <c r="B278" s="39" t="s">
        <v>293</v>
      </c>
      <c r="C278" s="52">
        <v>3273</v>
      </c>
      <c r="D278" s="41">
        <f t="shared" si="41"/>
        <v>4302418.1031175228</v>
      </c>
      <c r="E278" s="53">
        <v>52373</v>
      </c>
      <c r="F278" s="42">
        <f t="shared" si="43"/>
        <v>4354791.1031175228</v>
      </c>
      <c r="G278" s="54">
        <v>134278</v>
      </c>
      <c r="H278" s="44">
        <f t="shared" si="44"/>
        <v>4489069.1031175228</v>
      </c>
      <c r="I278" s="55">
        <v>82527</v>
      </c>
      <c r="J278" s="42">
        <f t="shared" si="45"/>
        <v>4571596.1031175228</v>
      </c>
      <c r="K278" s="56">
        <v>175197</v>
      </c>
      <c r="L278" s="47">
        <f t="shared" si="46"/>
        <v>4746793.1031175228</v>
      </c>
      <c r="M278" s="46">
        <v>-42844</v>
      </c>
      <c r="N278" s="47">
        <f t="shared" si="47"/>
        <v>4703949.1031175228</v>
      </c>
      <c r="O278" s="52">
        <f t="shared" si="42"/>
        <v>4348795.7443617415</v>
      </c>
      <c r="P278" s="52">
        <f t="shared" si="48"/>
        <v>4401168.7443617415</v>
      </c>
      <c r="Q278" s="52">
        <f t="shared" si="49"/>
        <v>4535446.7443617415</v>
      </c>
      <c r="R278" s="48">
        <f t="shared" si="50"/>
        <v>4617973.7443617415</v>
      </c>
      <c r="T278" s="49"/>
      <c r="U278" s="3"/>
      <c r="V278" s="50"/>
      <c r="W278" s="50"/>
      <c r="X278" s="50"/>
      <c r="Y278" s="50"/>
      <c r="Z278" s="50"/>
      <c r="AA278" s="50"/>
      <c r="AB278" s="50"/>
      <c r="AD278" s="5"/>
      <c r="AE278" s="16"/>
      <c r="AH278" s="5"/>
      <c r="AI278" s="5"/>
      <c r="AJ278" s="5"/>
      <c r="AK278" s="5"/>
      <c r="AL278" s="5"/>
      <c r="AM278" s="5"/>
      <c r="AN278" s="57"/>
    </row>
    <row r="279" spans="1:40" x14ac:dyDescent="0.25">
      <c r="A279" s="38">
        <v>2480</v>
      </c>
      <c r="B279" s="39" t="s">
        <v>294</v>
      </c>
      <c r="C279" s="52">
        <v>111726</v>
      </c>
      <c r="D279" s="41">
        <f t="shared" si="41"/>
        <v>146865861.59147826</v>
      </c>
      <c r="E279" s="53">
        <v>16392679</v>
      </c>
      <c r="F279" s="42">
        <f t="shared" si="43"/>
        <v>163258540.59147826</v>
      </c>
      <c r="G279" s="54">
        <v>6895061</v>
      </c>
      <c r="H279" s="44">
        <f t="shared" si="44"/>
        <v>170153601.59147826</v>
      </c>
      <c r="I279" s="55">
        <v>3059309</v>
      </c>
      <c r="J279" s="42">
        <f t="shared" si="45"/>
        <v>173212910.59147826</v>
      </c>
      <c r="K279" s="56">
        <v>11363793</v>
      </c>
      <c r="L279" s="47">
        <f t="shared" si="46"/>
        <v>184576703.59147826</v>
      </c>
      <c r="M279" s="46">
        <v>-71794</v>
      </c>
      <c r="N279" s="47">
        <f t="shared" si="47"/>
        <v>184504909.59147826</v>
      </c>
      <c r="O279" s="52">
        <f t="shared" si="42"/>
        <v>148448992.76949584</v>
      </c>
      <c r="P279" s="52">
        <f t="shared" si="48"/>
        <v>164841671.76949584</v>
      </c>
      <c r="Q279" s="52">
        <f t="shared" si="49"/>
        <v>171736732.76949584</v>
      </c>
      <c r="R279" s="48">
        <f t="shared" si="50"/>
        <v>174796041.76949584</v>
      </c>
      <c r="T279" s="49"/>
      <c r="U279" s="3"/>
      <c r="V279" s="50"/>
      <c r="W279" s="50"/>
      <c r="X279" s="50"/>
      <c r="Y279" s="50"/>
      <c r="Z279" s="50"/>
      <c r="AA279" s="50"/>
      <c r="AB279" s="50"/>
      <c r="AD279" s="5"/>
      <c r="AE279" s="16"/>
      <c r="AH279" s="5"/>
      <c r="AI279" s="5"/>
      <c r="AJ279" s="5"/>
      <c r="AK279" s="5"/>
      <c r="AL279" s="5"/>
      <c r="AM279" s="5"/>
      <c r="AN279" s="57"/>
    </row>
    <row r="280" spans="1:40" x14ac:dyDescent="0.25">
      <c r="A280" s="38">
        <v>2481</v>
      </c>
      <c r="B280" s="39" t="s">
        <v>295</v>
      </c>
      <c r="C280" s="52">
        <v>12541</v>
      </c>
      <c r="D280" s="41">
        <f t="shared" si="41"/>
        <v>16485372.878459167</v>
      </c>
      <c r="E280" s="53">
        <v>713637</v>
      </c>
      <c r="F280" s="42">
        <f t="shared" si="43"/>
        <v>17199009.878459167</v>
      </c>
      <c r="G280" s="54">
        <v>120031</v>
      </c>
      <c r="H280" s="44">
        <f t="shared" si="44"/>
        <v>17319040.878459167</v>
      </c>
      <c r="I280" s="55">
        <v>76069</v>
      </c>
      <c r="J280" s="42">
        <f t="shared" si="45"/>
        <v>17395109.878459167</v>
      </c>
      <c r="K280" s="56">
        <v>2553849</v>
      </c>
      <c r="L280" s="47">
        <f t="shared" si="46"/>
        <v>19948958.878459167</v>
      </c>
      <c r="M280" s="46">
        <v>-431447</v>
      </c>
      <c r="N280" s="47">
        <f t="shared" si="47"/>
        <v>19517511.878459167</v>
      </c>
      <c r="O280" s="52">
        <f t="shared" si="42"/>
        <v>16663075.902853834</v>
      </c>
      <c r="P280" s="52">
        <f t="shared" si="48"/>
        <v>17376712.902853832</v>
      </c>
      <c r="Q280" s="52">
        <f t="shared" si="49"/>
        <v>17496743.902853832</v>
      </c>
      <c r="R280" s="48">
        <f t="shared" si="50"/>
        <v>17572812.902853832</v>
      </c>
      <c r="T280" s="49"/>
      <c r="U280" s="3"/>
      <c r="V280" s="50"/>
      <c r="W280" s="50"/>
      <c r="X280" s="50"/>
      <c r="Y280" s="50"/>
      <c r="Z280" s="50"/>
      <c r="AA280" s="50"/>
      <c r="AB280" s="50"/>
      <c r="AD280" s="5"/>
      <c r="AE280" s="16"/>
      <c r="AH280" s="5"/>
      <c r="AI280" s="5"/>
      <c r="AJ280" s="5"/>
      <c r="AK280" s="5"/>
      <c r="AL280" s="5"/>
      <c r="AM280" s="5"/>
      <c r="AN280" s="57"/>
    </row>
    <row r="281" spans="1:40" x14ac:dyDescent="0.25">
      <c r="A281" s="38">
        <v>2482</v>
      </c>
      <c r="B281" s="39" t="s">
        <v>296</v>
      </c>
      <c r="C281" s="52">
        <v>72042</v>
      </c>
      <c r="D281" s="41">
        <f t="shared" si="41"/>
        <v>94700520.924165159</v>
      </c>
      <c r="E281" s="53">
        <v>12747485</v>
      </c>
      <c r="F281" s="42">
        <f t="shared" si="43"/>
        <v>107448005.92416516</v>
      </c>
      <c r="G281" s="54">
        <v>4693120</v>
      </c>
      <c r="H281" s="44">
        <f t="shared" si="44"/>
        <v>112141125.92416516</v>
      </c>
      <c r="I281" s="55">
        <v>863148</v>
      </c>
      <c r="J281" s="42">
        <f t="shared" si="45"/>
        <v>113004273.92416516</v>
      </c>
      <c r="K281" s="56">
        <v>7719593</v>
      </c>
      <c r="L281" s="47">
        <f t="shared" si="46"/>
        <v>120723866.92416516</v>
      </c>
      <c r="M281" s="46">
        <v>-2381193</v>
      </c>
      <c r="N281" s="47">
        <f t="shared" si="47"/>
        <v>118342673.92416516</v>
      </c>
      <c r="O281" s="52">
        <f t="shared" si="42"/>
        <v>95721339.143082365</v>
      </c>
      <c r="P281" s="52">
        <f t="shared" si="48"/>
        <v>108468824.14308237</v>
      </c>
      <c r="Q281" s="52">
        <f t="shared" si="49"/>
        <v>113161944.14308237</v>
      </c>
      <c r="R281" s="48">
        <f t="shared" si="50"/>
        <v>114025092.14308237</v>
      </c>
      <c r="T281" s="49"/>
      <c r="U281" s="3"/>
      <c r="V281" s="50"/>
      <c r="W281" s="50"/>
      <c r="X281" s="50"/>
      <c r="Y281" s="50"/>
      <c r="Z281" s="50"/>
      <c r="AA281" s="50"/>
      <c r="AB281" s="50"/>
      <c r="AD281" s="5"/>
      <c r="AE281" s="16"/>
      <c r="AH281" s="5"/>
      <c r="AI281" s="5"/>
      <c r="AJ281" s="5"/>
      <c r="AK281" s="5"/>
      <c r="AL281" s="5"/>
      <c r="AM281" s="5"/>
      <c r="AN281" s="57"/>
    </row>
    <row r="282" spans="1:40" x14ac:dyDescent="0.25">
      <c r="A282" s="38">
        <v>2505</v>
      </c>
      <c r="B282" s="39" t="s">
        <v>297</v>
      </c>
      <c r="C282" s="52">
        <v>6742</v>
      </c>
      <c r="D282" s="41">
        <f t="shared" si="41"/>
        <v>8862481.7755020894</v>
      </c>
      <c r="E282" s="53">
        <v>708467</v>
      </c>
      <c r="F282" s="42">
        <f t="shared" si="43"/>
        <v>9570948.7755020894</v>
      </c>
      <c r="G282" s="54">
        <v>270185</v>
      </c>
      <c r="H282" s="44">
        <f t="shared" si="44"/>
        <v>9841133.7755020894</v>
      </c>
      <c r="I282" s="55">
        <v>49701</v>
      </c>
      <c r="J282" s="42">
        <f t="shared" si="45"/>
        <v>9890834.7755020894</v>
      </c>
      <c r="K282" s="56">
        <v>588432</v>
      </c>
      <c r="L282" s="47">
        <f t="shared" si="46"/>
        <v>10479266.775502089</v>
      </c>
      <c r="M282" s="46">
        <v>-176970</v>
      </c>
      <c r="N282" s="47">
        <f t="shared" si="47"/>
        <v>10302296.775502089</v>
      </c>
      <c r="O282" s="52">
        <f t="shared" si="42"/>
        <v>8958014.3319544327</v>
      </c>
      <c r="P282" s="52">
        <f t="shared" si="48"/>
        <v>9666481.3319544327</v>
      </c>
      <c r="Q282" s="52">
        <f t="shared" si="49"/>
        <v>9936666.3319544327</v>
      </c>
      <c r="R282" s="48">
        <f t="shared" si="50"/>
        <v>9986367.3319544327</v>
      </c>
      <c r="T282" s="49"/>
      <c r="U282" s="3"/>
      <c r="V282" s="50"/>
      <c r="W282" s="50"/>
      <c r="X282" s="50"/>
      <c r="Y282" s="50"/>
      <c r="Z282" s="50"/>
      <c r="AA282" s="50"/>
      <c r="AB282" s="50"/>
      <c r="AD282" s="5"/>
      <c r="AE282" s="16"/>
      <c r="AH282" s="5"/>
      <c r="AI282" s="5"/>
      <c r="AJ282" s="5"/>
      <c r="AK282" s="5"/>
      <c r="AL282" s="5"/>
      <c r="AM282" s="5"/>
      <c r="AN282" s="57"/>
    </row>
    <row r="283" spans="1:40" x14ac:dyDescent="0.25">
      <c r="A283" s="38">
        <v>2506</v>
      </c>
      <c r="B283" s="39" t="s">
        <v>298</v>
      </c>
      <c r="C283" s="52">
        <v>3092</v>
      </c>
      <c r="D283" s="41">
        <f t="shared" si="41"/>
        <v>4064490.3070086711</v>
      </c>
      <c r="E283" s="53">
        <v>718036</v>
      </c>
      <c r="F283" s="42">
        <f t="shared" si="43"/>
        <v>4782526.3070086706</v>
      </c>
      <c r="G283" s="54">
        <v>356557</v>
      </c>
      <c r="H283" s="44">
        <f t="shared" si="44"/>
        <v>5139083.3070086706</v>
      </c>
      <c r="I283" s="55">
        <v>93604</v>
      </c>
      <c r="J283" s="42">
        <f t="shared" si="45"/>
        <v>5232687.3070086706</v>
      </c>
      <c r="K283" s="56">
        <v>532317</v>
      </c>
      <c r="L283" s="47">
        <f t="shared" si="46"/>
        <v>5765004.3070086706</v>
      </c>
      <c r="M283" s="46">
        <v>-44350</v>
      </c>
      <c r="N283" s="47">
        <f t="shared" si="47"/>
        <v>5720654.3070086706</v>
      </c>
      <c r="O283" s="52">
        <f t="shared" si="42"/>
        <v>4108303.2207658123</v>
      </c>
      <c r="P283" s="52">
        <f t="shared" si="48"/>
        <v>4826339.2207658123</v>
      </c>
      <c r="Q283" s="52">
        <f t="shared" si="49"/>
        <v>5182896.2207658123</v>
      </c>
      <c r="R283" s="48">
        <f t="shared" si="50"/>
        <v>5276500.2207658123</v>
      </c>
      <c r="T283" s="49"/>
      <c r="U283" s="3"/>
      <c r="V283" s="50"/>
      <c r="W283" s="50"/>
      <c r="X283" s="50"/>
      <c r="Y283" s="50"/>
      <c r="Z283" s="50"/>
      <c r="AA283" s="50"/>
      <c r="AB283" s="50"/>
      <c r="AD283" s="5"/>
      <c r="AE283" s="16"/>
      <c r="AH283" s="5"/>
      <c r="AI283" s="5"/>
      <c r="AJ283" s="5"/>
      <c r="AK283" s="5"/>
      <c r="AL283" s="5"/>
      <c r="AM283" s="5"/>
      <c r="AN283" s="57"/>
    </row>
    <row r="284" spans="1:40" x14ac:dyDescent="0.25">
      <c r="A284" s="38">
        <v>2510</v>
      </c>
      <c r="B284" s="39" t="s">
        <v>299</v>
      </c>
      <c r="C284" s="52">
        <v>5424</v>
      </c>
      <c r="D284" s="41">
        <f t="shared" si="41"/>
        <v>7129946.7740022745</v>
      </c>
      <c r="E284" s="53">
        <v>177753</v>
      </c>
      <c r="F284" s="42">
        <f t="shared" si="43"/>
        <v>7307699.7740022745</v>
      </c>
      <c r="G284" s="54">
        <v>256124</v>
      </c>
      <c r="H284" s="44">
        <f t="shared" si="44"/>
        <v>7563823.7740022745</v>
      </c>
      <c r="I284" s="55">
        <v>-14848</v>
      </c>
      <c r="J284" s="42">
        <f t="shared" si="45"/>
        <v>7548975.7740022745</v>
      </c>
      <c r="K284" s="56">
        <v>321781</v>
      </c>
      <c r="L284" s="47">
        <f t="shared" si="46"/>
        <v>7870756.7740022745</v>
      </c>
      <c r="M284" s="46">
        <v>-82471</v>
      </c>
      <c r="N284" s="47">
        <f t="shared" si="47"/>
        <v>7788285.7740022745</v>
      </c>
      <c r="O284" s="52">
        <f t="shared" si="42"/>
        <v>7206803.5800238578</v>
      </c>
      <c r="P284" s="52">
        <f t="shared" si="48"/>
        <v>7384556.5800238578</v>
      </c>
      <c r="Q284" s="52">
        <f t="shared" si="49"/>
        <v>7640680.5800238578</v>
      </c>
      <c r="R284" s="48">
        <f t="shared" si="50"/>
        <v>7625832.5800238578</v>
      </c>
      <c r="T284" s="49"/>
      <c r="U284" s="3"/>
      <c r="V284" s="50"/>
      <c r="W284" s="50"/>
      <c r="X284" s="50"/>
      <c r="Y284" s="50"/>
      <c r="Z284" s="50"/>
      <c r="AA284" s="50"/>
      <c r="AB284" s="50"/>
      <c r="AD284" s="5"/>
      <c r="AE284" s="16"/>
      <c r="AH284" s="5"/>
      <c r="AI284" s="5"/>
      <c r="AJ284" s="5"/>
      <c r="AK284" s="5"/>
      <c r="AL284" s="5"/>
      <c r="AM284" s="5"/>
      <c r="AN284" s="57"/>
    </row>
    <row r="285" spans="1:40" x14ac:dyDescent="0.25">
      <c r="A285" s="38">
        <v>2513</v>
      </c>
      <c r="B285" s="39" t="s">
        <v>300</v>
      </c>
      <c r="C285" s="52">
        <v>3817</v>
      </c>
      <c r="D285" s="41">
        <f t="shared" si="41"/>
        <v>5017516.0096546235</v>
      </c>
      <c r="E285" s="53">
        <v>-15972</v>
      </c>
      <c r="F285" s="42">
        <f t="shared" si="43"/>
        <v>5001544.0096546235</v>
      </c>
      <c r="G285" s="54">
        <v>25189</v>
      </c>
      <c r="H285" s="44">
        <f t="shared" si="44"/>
        <v>5026733.0096546235</v>
      </c>
      <c r="I285" s="55">
        <v>34999</v>
      </c>
      <c r="J285" s="42">
        <f t="shared" si="45"/>
        <v>5061732.0096546235</v>
      </c>
      <c r="K285" s="56">
        <v>85930</v>
      </c>
      <c r="L285" s="47">
        <f t="shared" si="46"/>
        <v>5147662.0096546235</v>
      </c>
      <c r="M285" s="46">
        <v>-46367</v>
      </c>
      <c r="N285" s="47">
        <f t="shared" si="47"/>
        <v>5101295.0096546235</v>
      </c>
      <c r="O285" s="52">
        <f t="shared" si="42"/>
        <v>5071602.0031251963</v>
      </c>
      <c r="P285" s="52">
        <f t="shared" si="48"/>
        <v>5055630.0031251963</v>
      </c>
      <c r="Q285" s="52">
        <f t="shared" si="49"/>
        <v>5080819.0031251963</v>
      </c>
      <c r="R285" s="48">
        <f t="shared" si="50"/>
        <v>5115818.0031251963</v>
      </c>
      <c r="T285" s="49"/>
      <c r="U285" s="3"/>
      <c r="V285" s="50"/>
      <c r="W285" s="50"/>
      <c r="X285" s="50"/>
      <c r="Y285" s="50"/>
      <c r="Z285" s="50"/>
      <c r="AA285" s="50"/>
      <c r="AB285" s="50"/>
      <c r="AD285" s="5"/>
      <c r="AE285" s="16"/>
      <c r="AH285" s="5"/>
      <c r="AI285" s="5"/>
      <c r="AJ285" s="5"/>
      <c r="AK285" s="5"/>
      <c r="AL285" s="5"/>
      <c r="AM285" s="5"/>
      <c r="AN285" s="57"/>
    </row>
    <row r="286" spans="1:40" x14ac:dyDescent="0.25">
      <c r="A286" s="38">
        <v>2514</v>
      </c>
      <c r="B286" s="39" t="s">
        <v>301</v>
      </c>
      <c r="C286" s="52">
        <v>17276</v>
      </c>
      <c r="D286" s="41">
        <f t="shared" si="41"/>
        <v>22709616.605395149</v>
      </c>
      <c r="E286" s="53">
        <v>2272036</v>
      </c>
      <c r="F286" s="42">
        <f t="shared" si="43"/>
        <v>24981652.605395149</v>
      </c>
      <c r="G286" s="54">
        <v>919427</v>
      </c>
      <c r="H286" s="44">
        <f t="shared" si="44"/>
        <v>25901079.605395149</v>
      </c>
      <c r="I286" s="55">
        <v>228923</v>
      </c>
      <c r="J286" s="42">
        <f t="shared" si="45"/>
        <v>26130002.605395149</v>
      </c>
      <c r="K286" s="56">
        <v>269471</v>
      </c>
      <c r="L286" s="47">
        <f t="shared" si="46"/>
        <v>26399473.605395149</v>
      </c>
      <c r="M286" s="46">
        <v>-399102</v>
      </c>
      <c r="N286" s="47">
        <f t="shared" si="47"/>
        <v>26000371.605395149</v>
      </c>
      <c r="O286" s="52">
        <f t="shared" si="42"/>
        <v>22954413.467642359</v>
      </c>
      <c r="P286" s="52">
        <f t="shared" si="48"/>
        <v>25226449.467642359</v>
      </c>
      <c r="Q286" s="52">
        <f t="shared" si="49"/>
        <v>26145876.467642359</v>
      </c>
      <c r="R286" s="48">
        <f t="shared" si="50"/>
        <v>26374799.467642359</v>
      </c>
      <c r="T286" s="49"/>
      <c r="U286" s="3"/>
      <c r="V286" s="50"/>
      <c r="W286" s="50"/>
      <c r="X286" s="50"/>
      <c r="Y286" s="50"/>
      <c r="Z286" s="50"/>
      <c r="AA286" s="50"/>
      <c r="AB286" s="50"/>
      <c r="AD286" s="5"/>
      <c r="AE286" s="16"/>
      <c r="AH286" s="5"/>
      <c r="AI286" s="5"/>
      <c r="AJ286" s="5"/>
      <c r="AK286" s="5"/>
      <c r="AL286" s="5"/>
      <c r="AM286" s="5"/>
      <c r="AN286" s="57"/>
    </row>
    <row r="287" spans="1:40" x14ac:dyDescent="0.25">
      <c r="A287" s="38">
        <v>2518</v>
      </c>
      <c r="B287" s="39" t="s">
        <v>302</v>
      </c>
      <c r="C287" s="52">
        <v>5090</v>
      </c>
      <c r="D287" s="41">
        <f t="shared" si="41"/>
        <v>6690897.6916798623</v>
      </c>
      <c r="E287" s="53">
        <v>359983</v>
      </c>
      <c r="F287" s="42">
        <f t="shared" si="43"/>
        <v>7050880.6916798623</v>
      </c>
      <c r="G287" s="54">
        <v>131619</v>
      </c>
      <c r="H287" s="44">
        <f t="shared" si="44"/>
        <v>7182499.6916798623</v>
      </c>
      <c r="I287" s="55">
        <v>-66004</v>
      </c>
      <c r="J287" s="42">
        <f t="shared" si="45"/>
        <v>7116495.6916798623</v>
      </c>
      <c r="K287" s="56">
        <v>-198203</v>
      </c>
      <c r="L287" s="47">
        <f t="shared" si="46"/>
        <v>6918292.6916798623</v>
      </c>
      <c r="M287" s="46">
        <v>-69295</v>
      </c>
      <c r="N287" s="47">
        <f t="shared" si="47"/>
        <v>6848997.6916798623</v>
      </c>
      <c r="O287" s="52">
        <f t="shared" si="42"/>
        <v>6763021.7961507067</v>
      </c>
      <c r="P287" s="52">
        <f t="shared" si="48"/>
        <v>7123004.7961507067</v>
      </c>
      <c r="Q287" s="52">
        <f t="shared" si="49"/>
        <v>7254623.7961507067</v>
      </c>
      <c r="R287" s="48">
        <f t="shared" si="50"/>
        <v>7188619.7961507067</v>
      </c>
      <c r="T287" s="49"/>
      <c r="U287" s="3"/>
      <c r="V287" s="50"/>
      <c r="W287" s="50"/>
      <c r="X287" s="50"/>
      <c r="Y287" s="50"/>
      <c r="Z287" s="50"/>
      <c r="AA287" s="50"/>
      <c r="AB287" s="50"/>
      <c r="AD287" s="5"/>
      <c r="AE287" s="16"/>
      <c r="AH287" s="5"/>
      <c r="AI287" s="5"/>
      <c r="AJ287" s="5"/>
      <c r="AK287" s="5"/>
      <c r="AL287" s="5"/>
      <c r="AM287" s="5"/>
      <c r="AN287" s="57"/>
    </row>
    <row r="288" spans="1:40" x14ac:dyDescent="0.25">
      <c r="A288" s="38">
        <v>2521</v>
      </c>
      <c r="B288" s="39" t="s">
        <v>303</v>
      </c>
      <c r="C288" s="52">
        <v>6521</v>
      </c>
      <c r="D288" s="41">
        <f t="shared" si="41"/>
        <v>8571973.2509713918</v>
      </c>
      <c r="E288" s="53">
        <v>282540</v>
      </c>
      <c r="F288" s="42">
        <f t="shared" si="43"/>
        <v>8854513.2509713918</v>
      </c>
      <c r="G288" s="54">
        <v>335756</v>
      </c>
      <c r="H288" s="44">
        <f t="shared" si="44"/>
        <v>9190269.2509713918</v>
      </c>
      <c r="I288" s="55">
        <v>-63494</v>
      </c>
      <c r="J288" s="42">
        <f t="shared" si="45"/>
        <v>9126775.2509713918</v>
      </c>
      <c r="K288" s="56">
        <v>1117353</v>
      </c>
      <c r="L288" s="47">
        <f t="shared" si="46"/>
        <v>10244128.250971392</v>
      </c>
      <c r="M288" s="46">
        <v>-58473</v>
      </c>
      <c r="N288" s="47">
        <f t="shared" si="47"/>
        <v>10185655.250971392</v>
      </c>
      <c r="O288" s="52">
        <f t="shared" si="42"/>
        <v>8664374.2893317807</v>
      </c>
      <c r="P288" s="52">
        <f t="shared" si="48"/>
        <v>8946914.2893317807</v>
      </c>
      <c r="Q288" s="52">
        <f t="shared" si="49"/>
        <v>9282670.2893317807</v>
      </c>
      <c r="R288" s="48">
        <f t="shared" si="50"/>
        <v>9219176.2893317807</v>
      </c>
      <c r="T288" s="49"/>
      <c r="U288" s="3"/>
      <c r="V288" s="50"/>
      <c r="W288" s="50"/>
      <c r="X288" s="50"/>
      <c r="Y288" s="50"/>
      <c r="Z288" s="50"/>
      <c r="AA288" s="50"/>
      <c r="AB288" s="50"/>
      <c r="AD288" s="5"/>
      <c r="AE288" s="16"/>
      <c r="AH288" s="5"/>
      <c r="AI288" s="5"/>
      <c r="AJ288" s="5"/>
      <c r="AK288" s="5"/>
      <c r="AL288" s="5"/>
      <c r="AM288" s="5"/>
      <c r="AN288" s="57"/>
    </row>
    <row r="289" spans="1:41" x14ac:dyDescent="0.25">
      <c r="A289" s="38">
        <v>2523</v>
      </c>
      <c r="B289" s="39" t="s">
        <v>304</v>
      </c>
      <c r="C289" s="52">
        <v>18862</v>
      </c>
      <c r="D289" s="41">
        <f t="shared" si="41"/>
        <v>24794442.487321328</v>
      </c>
      <c r="E289" s="53">
        <v>3524959</v>
      </c>
      <c r="F289" s="42">
        <f t="shared" si="43"/>
        <v>28319401.487321328</v>
      </c>
      <c r="G289" s="54">
        <v>1314194</v>
      </c>
      <c r="H289" s="44">
        <f t="shared" si="44"/>
        <v>29633595.487321328</v>
      </c>
      <c r="I289" s="55">
        <v>-121054</v>
      </c>
      <c r="J289" s="42">
        <f t="shared" si="45"/>
        <v>29512541.487321328</v>
      </c>
      <c r="K289" s="56">
        <v>3235282</v>
      </c>
      <c r="L289" s="47">
        <f t="shared" si="46"/>
        <v>32747823.487321328</v>
      </c>
      <c r="M289" s="46">
        <v>-852745</v>
      </c>
      <c r="N289" s="47">
        <f t="shared" si="47"/>
        <v>31895078.487321328</v>
      </c>
      <c r="O289" s="52">
        <f t="shared" si="42"/>
        <v>25061712.597051989</v>
      </c>
      <c r="P289" s="52">
        <f t="shared" si="48"/>
        <v>28586671.597051989</v>
      </c>
      <c r="Q289" s="52">
        <f t="shared" si="49"/>
        <v>29900865.597051989</v>
      </c>
      <c r="R289" s="48">
        <f t="shared" si="50"/>
        <v>29779811.597051989</v>
      </c>
      <c r="T289" s="49"/>
      <c r="U289" s="3"/>
      <c r="V289" s="50"/>
      <c r="W289" s="50"/>
      <c r="X289" s="50"/>
      <c r="Y289" s="50"/>
      <c r="Z289" s="50"/>
      <c r="AA289" s="50"/>
      <c r="AB289" s="50"/>
      <c r="AD289" s="5"/>
      <c r="AE289" s="16"/>
      <c r="AH289" s="5"/>
      <c r="AI289" s="5"/>
      <c r="AJ289" s="5"/>
      <c r="AK289" s="5"/>
      <c r="AL289" s="5"/>
      <c r="AM289" s="5"/>
      <c r="AN289" s="57"/>
    </row>
    <row r="290" spans="1:41" x14ac:dyDescent="0.25">
      <c r="A290" s="38">
        <v>2560</v>
      </c>
      <c r="B290" s="39" t="s">
        <v>305</v>
      </c>
      <c r="C290" s="52">
        <v>8571</v>
      </c>
      <c r="D290" s="41">
        <f t="shared" si="41"/>
        <v>11266735.582590982</v>
      </c>
      <c r="E290" s="53">
        <v>359663</v>
      </c>
      <c r="F290" s="42">
        <f t="shared" si="43"/>
        <v>11626398.582590982</v>
      </c>
      <c r="G290" s="54">
        <v>268209</v>
      </c>
      <c r="H290" s="44">
        <f t="shared" si="44"/>
        <v>11894607.582590982</v>
      </c>
      <c r="I290" s="55">
        <v>143058</v>
      </c>
      <c r="J290" s="42">
        <f t="shared" si="45"/>
        <v>12037665.582590982</v>
      </c>
      <c r="K290" s="56">
        <v>902759</v>
      </c>
      <c r="L290" s="47">
        <f t="shared" si="46"/>
        <v>12940424.582590982</v>
      </c>
      <c r="M290" s="46">
        <v>-155028</v>
      </c>
      <c r="N290" s="47">
        <f t="shared" si="47"/>
        <v>12785396.582590982</v>
      </c>
      <c r="O290" s="52">
        <f t="shared" si="42"/>
        <v>11388184.639451416</v>
      </c>
      <c r="P290" s="52">
        <f t="shared" si="48"/>
        <v>11747847.639451416</v>
      </c>
      <c r="Q290" s="52">
        <f t="shared" si="49"/>
        <v>12016056.639451416</v>
      </c>
      <c r="R290" s="48">
        <f t="shared" si="50"/>
        <v>12159114.639451416</v>
      </c>
      <c r="T290" s="49"/>
      <c r="U290" s="3"/>
      <c r="V290" s="50"/>
      <c r="W290" s="50"/>
      <c r="X290" s="50"/>
      <c r="Y290" s="50"/>
      <c r="Z290" s="50"/>
      <c r="AA290" s="50"/>
      <c r="AB290" s="50"/>
      <c r="AD290" s="5"/>
      <c r="AE290" s="16"/>
      <c r="AH290" s="5"/>
      <c r="AI290" s="5"/>
      <c r="AJ290" s="5"/>
      <c r="AK290" s="5"/>
      <c r="AL290" s="5"/>
      <c r="AM290" s="5"/>
      <c r="AN290" s="57"/>
    </row>
    <row r="291" spans="1:41" x14ac:dyDescent="0.25">
      <c r="A291" s="38">
        <v>2580</v>
      </c>
      <c r="B291" s="39" t="s">
        <v>306</v>
      </c>
      <c r="C291" s="52">
        <v>73180</v>
      </c>
      <c r="D291" s="41">
        <f t="shared" si="41"/>
        <v>96196442.647766665</v>
      </c>
      <c r="E291" s="53">
        <v>11740825</v>
      </c>
      <c r="F291" s="42">
        <f t="shared" si="43"/>
        <v>107937267.64776666</v>
      </c>
      <c r="G291" s="54">
        <v>3517515</v>
      </c>
      <c r="H291" s="44">
        <f t="shared" si="44"/>
        <v>111454782.64776666</v>
      </c>
      <c r="I291" s="55">
        <v>833725</v>
      </c>
      <c r="J291" s="42">
        <f t="shared" si="45"/>
        <v>112288507.64776666</v>
      </c>
      <c r="K291" s="56">
        <v>8181396</v>
      </c>
      <c r="L291" s="47">
        <f t="shared" si="46"/>
        <v>120469903.64776666</v>
      </c>
      <c r="M291" s="46">
        <v>-1448487</v>
      </c>
      <c r="N291" s="47">
        <f t="shared" si="47"/>
        <v>119021416.64776666</v>
      </c>
      <c r="O291" s="52">
        <f t="shared" si="42"/>
        <v>97233386.059392676</v>
      </c>
      <c r="P291" s="52">
        <f t="shared" si="48"/>
        <v>108974211.05939268</v>
      </c>
      <c r="Q291" s="52">
        <f t="shared" si="49"/>
        <v>112491726.05939268</v>
      </c>
      <c r="R291" s="48">
        <f t="shared" si="50"/>
        <v>113325451.05939268</v>
      </c>
      <c r="T291" s="49"/>
      <c r="U291" s="3"/>
      <c r="V291" s="50"/>
      <c r="W291" s="50"/>
      <c r="X291" s="50"/>
      <c r="Y291" s="50"/>
      <c r="Z291" s="50"/>
      <c r="AA291" s="50"/>
      <c r="AB291" s="50"/>
      <c r="AD291" s="5"/>
      <c r="AE291" s="16"/>
      <c r="AH291" s="5"/>
      <c r="AI291" s="5"/>
      <c r="AJ291" s="5"/>
      <c r="AK291" s="5"/>
      <c r="AL291" s="5"/>
      <c r="AM291" s="5"/>
      <c r="AN291" s="57"/>
    </row>
    <row r="292" spans="1:41" x14ac:dyDescent="0.25">
      <c r="A292" s="38">
        <v>2581</v>
      </c>
      <c r="B292" s="39" t="s">
        <v>307</v>
      </c>
      <c r="C292" s="52">
        <v>40976</v>
      </c>
      <c r="D292" s="41">
        <f t="shared" si="41"/>
        <v>53863698.195338711</v>
      </c>
      <c r="E292" s="53">
        <v>8169164</v>
      </c>
      <c r="F292" s="42">
        <f t="shared" si="43"/>
        <v>62032862.195338711</v>
      </c>
      <c r="G292" s="54">
        <v>2095714</v>
      </c>
      <c r="H292" s="44">
        <f t="shared" si="44"/>
        <v>64128576.195338711</v>
      </c>
      <c r="I292" s="55">
        <v>602168</v>
      </c>
      <c r="J292" s="42">
        <f t="shared" si="45"/>
        <v>64730744.195338711</v>
      </c>
      <c r="K292" s="56">
        <v>4529004</v>
      </c>
      <c r="L292" s="47">
        <f t="shared" si="46"/>
        <v>69259748.195338711</v>
      </c>
      <c r="M292" s="46">
        <v>-1088160</v>
      </c>
      <c r="N292" s="47">
        <f t="shared" si="47"/>
        <v>68171588.195338711</v>
      </c>
      <c r="O292" s="52">
        <f t="shared" si="42"/>
        <v>54444318.490976691</v>
      </c>
      <c r="P292" s="52">
        <f t="shared" si="48"/>
        <v>62613482.490976691</v>
      </c>
      <c r="Q292" s="52">
        <f t="shared" si="49"/>
        <v>64709196.490976691</v>
      </c>
      <c r="R292" s="48">
        <f t="shared" si="50"/>
        <v>65311364.490976691</v>
      </c>
      <c r="T292" s="49"/>
      <c r="U292" s="3"/>
      <c r="V292" s="50"/>
      <c r="W292" s="50"/>
      <c r="X292" s="50"/>
      <c r="Y292" s="50"/>
      <c r="Z292" s="50"/>
      <c r="AA292" s="50"/>
      <c r="AB292" s="50"/>
      <c r="AD292" s="5"/>
      <c r="AE292" s="16"/>
      <c r="AH292" s="5"/>
      <c r="AI292" s="5"/>
      <c r="AJ292" s="5"/>
      <c r="AK292" s="5"/>
      <c r="AL292" s="5"/>
      <c r="AM292" s="5"/>
      <c r="AN292" s="57"/>
    </row>
    <row r="293" spans="1:41" x14ac:dyDescent="0.25">
      <c r="A293" s="38">
        <v>2582</v>
      </c>
      <c r="B293" s="39" t="s">
        <v>308</v>
      </c>
      <c r="C293" s="52">
        <v>27816</v>
      </c>
      <c r="D293" s="41">
        <f t="shared" si="41"/>
        <v>36564638.544551484</v>
      </c>
      <c r="E293" s="53">
        <v>4245993</v>
      </c>
      <c r="F293" s="42">
        <f t="shared" si="43"/>
        <v>40810631.544551484</v>
      </c>
      <c r="G293" s="54">
        <v>775175</v>
      </c>
      <c r="H293" s="44">
        <f t="shared" si="44"/>
        <v>41585806.544551484</v>
      </c>
      <c r="I293" s="55">
        <v>270257</v>
      </c>
      <c r="J293" s="42">
        <f t="shared" si="45"/>
        <v>41856063.544551484</v>
      </c>
      <c r="K293" s="56">
        <v>4034564</v>
      </c>
      <c r="L293" s="47">
        <f t="shared" si="46"/>
        <v>45890627.544551484</v>
      </c>
      <c r="M293" s="46">
        <v>-1388452</v>
      </c>
      <c r="N293" s="47">
        <f t="shared" si="47"/>
        <v>44502175.544551484</v>
      </c>
      <c r="O293" s="52">
        <f t="shared" si="42"/>
        <v>36958784.731184296</v>
      </c>
      <c r="P293" s="52">
        <f t="shared" si="48"/>
        <v>41204777.731184296</v>
      </c>
      <c r="Q293" s="52">
        <f t="shared" si="49"/>
        <v>41979952.731184296</v>
      </c>
      <c r="R293" s="48">
        <f t="shared" si="50"/>
        <v>42250209.731184296</v>
      </c>
      <c r="T293" s="49"/>
      <c r="U293" s="3"/>
      <c r="V293" s="50"/>
      <c r="W293" s="50"/>
      <c r="X293" s="50"/>
      <c r="Y293" s="50"/>
      <c r="Z293" s="50"/>
      <c r="AA293" s="50"/>
      <c r="AB293" s="50"/>
      <c r="AD293" s="5"/>
      <c r="AE293" s="16"/>
      <c r="AH293" s="5"/>
      <c r="AI293" s="5"/>
      <c r="AJ293" s="5"/>
      <c r="AK293" s="5"/>
      <c r="AL293" s="5"/>
      <c r="AM293" s="5"/>
      <c r="AN293" s="57"/>
    </row>
    <row r="294" spans="1:41" x14ac:dyDescent="0.25">
      <c r="A294" s="38">
        <v>2583</v>
      </c>
      <c r="B294" s="39" t="s">
        <v>309</v>
      </c>
      <c r="C294" s="52">
        <v>10219</v>
      </c>
      <c r="D294" s="41">
        <f t="shared" si="41"/>
        <v>13433061.593571024</v>
      </c>
      <c r="E294" s="53">
        <v>2784679</v>
      </c>
      <c r="F294" s="42">
        <f t="shared" si="43"/>
        <v>16217740.593571024</v>
      </c>
      <c r="G294" s="54">
        <v>585930</v>
      </c>
      <c r="H294" s="44">
        <f t="shared" si="44"/>
        <v>16803670.593571022</v>
      </c>
      <c r="I294" s="55">
        <v>61690</v>
      </c>
      <c r="J294" s="42">
        <f t="shared" si="45"/>
        <v>16865360.593571022</v>
      </c>
      <c r="K294" s="56">
        <v>-80996</v>
      </c>
      <c r="L294" s="47">
        <f t="shared" si="46"/>
        <v>16784364.593571022</v>
      </c>
      <c r="M294" s="46">
        <v>-429114</v>
      </c>
      <c r="N294" s="47">
        <f t="shared" si="47"/>
        <v>16355250.593571022</v>
      </c>
      <c r="O294" s="52">
        <f t="shared" si="42"/>
        <v>13577862.423352471</v>
      </c>
      <c r="P294" s="52">
        <f t="shared" si="48"/>
        <v>16362541.423352471</v>
      </c>
      <c r="Q294" s="52">
        <f t="shared" si="49"/>
        <v>16948471.423352472</v>
      </c>
      <c r="R294" s="48">
        <f t="shared" si="50"/>
        <v>17010161.423352472</v>
      </c>
      <c r="T294" s="49"/>
      <c r="U294" s="3"/>
      <c r="V294" s="50"/>
      <c r="W294" s="50"/>
      <c r="X294" s="50"/>
      <c r="Y294" s="50"/>
      <c r="Z294" s="50"/>
      <c r="AA294" s="50"/>
      <c r="AB294" s="50"/>
      <c r="AD294" s="5"/>
      <c r="AE294" s="16"/>
      <c r="AH294" s="5"/>
      <c r="AI294" s="5"/>
      <c r="AJ294" s="5"/>
      <c r="AK294" s="5"/>
      <c r="AL294" s="5"/>
      <c r="AM294" s="5"/>
      <c r="AN294" s="57"/>
    </row>
    <row r="295" spans="1:41" x14ac:dyDescent="0.25">
      <c r="A295" s="38">
        <v>2584</v>
      </c>
      <c r="B295" s="39" t="s">
        <v>310</v>
      </c>
      <c r="C295" s="52">
        <v>23088</v>
      </c>
      <c r="D295" s="41">
        <f t="shared" si="41"/>
        <v>30349596.445089325</v>
      </c>
      <c r="E295" s="53">
        <v>6201787</v>
      </c>
      <c r="F295" s="42">
        <f t="shared" si="43"/>
        <v>36551383.445089325</v>
      </c>
      <c r="G295" s="54">
        <v>2444271</v>
      </c>
      <c r="H295" s="44">
        <f t="shared" si="44"/>
        <v>38995654.445089325</v>
      </c>
      <c r="I295" s="55">
        <v>309490</v>
      </c>
      <c r="J295" s="42">
        <f t="shared" si="45"/>
        <v>39305144.445089325</v>
      </c>
      <c r="K295" s="56">
        <v>3489456</v>
      </c>
      <c r="L295" s="47">
        <f t="shared" si="46"/>
        <v>42794600.445089325</v>
      </c>
      <c r="M295" s="46">
        <v>-1239342</v>
      </c>
      <c r="N295" s="47">
        <f>L295+M295</f>
        <v>41555258.445089325</v>
      </c>
      <c r="O295" s="52">
        <f t="shared" si="42"/>
        <v>30676747.982225448</v>
      </c>
      <c r="P295" s="52">
        <f t="shared" si="48"/>
        <v>36878534.982225448</v>
      </c>
      <c r="Q295" s="52">
        <f t="shared" si="49"/>
        <v>39322805.982225448</v>
      </c>
      <c r="R295" s="48">
        <f t="shared" si="50"/>
        <v>39632295.982225448</v>
      </c>
      <c r="T295" s="49"/>
      <c r="U295" s="3"/>
      <c r="V295" s="50"/>
      <c r="W295" s="50"/>
      <c r="X295" s="50"/>
      <c r="Y295" s="50"/>
      <c r="Z295" s="50"/>
      <c r="AA295" s="50"/>
      <c r="AB295" s="50"/>
      <c r="AD295" s="5"/>
      <c r="AE295" s="16"/>
      <c r="AH295" s="5"/>
      <c r="AI295" s="5"/>
      <c r="AJ295" s="5"/>
      <c r="AK295" s="5"/>
      <c r="AL295" s="5"/>
      <c r="AM295" s="5"/>
      <c r="AN295" s="57"/>
    </row>
    <row r="296" spans="1:41" x14ac:dyDescent="0.25">
      <c r="A296" s="64"/>
      <c r="B296" s="39"/>
      <c r="C296" s="65"/>
      <c r="D296" s="66"/>
      <c r="E296" s="66"/>
      <c r="F296" s="67"/>
      <c r="G296" s="68"/>
      <c r="H296" s="69"/>
      <c r="I296" s="70"/>
      <c r="J296" s="67"/>
      <c r="K296" s="71"/>
      <c r="L296" s="72"/>
      <c r="M296" s="71"/>
      <c r="N296" s="72"/>
      <c r="O296" s="65"/>
      <c r="P296" s="65"/>
      <c r="Q296" s="65"/>
      <c r="R296" s="73"/>
      <c r="T296" s="49"/>
      <c r="U296" s="3"/>
      <c r="V296" s="50"/>
      <c r="W296" s="50"/>
      <c r="X296" s="50"/>
      <c r="Y296" s="50"/>
      <c r="Z296" s="50"/>
      <c r="AA296" s="50"/>
      <c r="AB296" s="50"/>
      <c r="AD296" s="5"/>
      <c r="AH296" s="5"/>
      <c r="AI296" s="5"/>
      <c r="AJ296" s="5"/>
      <c r="AK296" s="5"/>
      <c r="AL296" s="5"/>
      <c r="AM296" s="5"/>
      <c r="AN296" s="74"/>
    </row>
    <row r="297" spans="1:41" x14ac:dyDescent="0.25">
      <c r="A297" s="75"/>
      <c r="B297" s="76" t="s">
        <v>311</v>
      </c>
      <c r="C297" s="77">
        <f>SUM(C6:C296)</f>
        <v>9174464</v>
      </c>
      <c r="D297" s="78">
        <f>SUM(D6:D296)</f>
        <v>12060000000.000013</v>
      </c>
      <c r="E297" s="78">
        <f t="shared" ref="E297:Q297" si="51">SUM(E6:E295)</f>
        <v>1516731122</v>
      </c>
      <c r="F297" s="79">
        <f t="shared" si="51"/>
        <v>13576731122.000013</v>
      </c>
      <c r="G297" s="80">
        <f t="shared" si="51"/>
        <v>330424336</v>
      </c>
      <c r="H297" s="81">
        <f t="shared" si="51"/>
        <v>13907155458.000013</v>
      </c>
      <c r="I297" s="82">
        <f t="shared" si="51"/>
        <v>292054732</v>
      </c>
      <c r="J297" s="79">
        <f t="shared" si="51"/>
        <v>14199210190.000017</v>
      </c>
      <c r="K297" s="83">
        <f t="shared" si="51"/>
        <v>1056162849</v>
      </c>
      <c r="L297" s="79">
        <f t="shared" si="51"/>
        <v>15255373039.000015</v>
      </c>
      <c r="M297" s="83">
        <f>SUM(M6:M295)</f>
        <v>-38000518</v>
      </c>
      <c r="N297" s="79">
        <f>SUM(N6:N295)</f>
        <v>15217372521.000015</v>
      </c>
      <c r="O297" s="77">
        <f t="shared" si="51"/>
        <v>12190000000.000004</v>
      </c>
      <c r="P297" s="77">
        <f t="shared" si="51"/>
        <v>13706731122</v>
      </c>
      <c r="Q297" s="77">
        <f t="shared" si="51"/>
        <v>14037155458</v>
      </c>
      <c r="R297" s="84">
        <f>SUM(R6:R295)</f>
        <v>14329210190</v>
      </c>
      <c r="T297" s="49"/>
      <c r="U297" s="3"/>
      <c r="V297" s="50"/>
      <c r="W297" s="50"/>
      <c r="X297" s="50"/>
      <c r="Y297" s="50"/>
      <c r="Z297" s="50"/>
      <c r="AA297" s="50"/>
      <c r="AB297" s="50"/>
      <c r="AD297" s="5"/>
      <c r="AH297" s="5"/>
      <c r="AI297" s="5"/>
      <c r="AJ297" s="5"/>
      <c r="AK297" s="5"/>
      <c r="AL297" s="5"/>
      <c r="AM297" s="5"/>
      <c r="AN297" s="85"/>
    </row>
    <row r="298" spans="1:41" x14ac:dyDescent="0.25">
      <c r="F298" s="9"/>
      <c r="H298" s="9"/>
      <c r="I298" s="15"/>
      <c r="J298" s="15"/>
      <c r="K298" s="15"/>
      <c r="L298" s="15"/>
      <c r="M298" s="86"/>
      <c r="N298" s="9"/>
      <c r="U298" s="50"/>
      <c r="V298" s="50"/>
      <c r="W298" s="50"/>
      <c r="X298" s="50"/>
      <c r="Y298" s="50"/>
      <c r="Z298" s="50"/>
      <c r="AA298" s="50"/>
      <c r="AB298" s="50"/>
      <c r="AD298" s="5"/>
      <c r="AO298" s="16"/>
    </row>
    <row r="299" spans="1:41" x14ac:dyDescent="0.25">
      <c r="U299" s="50"/>
      <c r="V299" s="50"/>
      <c r="W299" s="50"/>
      <c r="X299" s="50"/>
      <c r="Y299" s="50"/>
      <c r="Z299" s="50"/>
      <c r="AA299" s="50"/>
      <c r="AB299" s="50"/>
      <c r="AD299" s="5"/>
    </row>
    <row r="300" spans="1:41" x14ac:dyDescent="0.25">
      <c r="U300" s="50"/>
      <c r="V300" s="50"/>
      <c r="W300" s="50"/>
      <c r="X300" s="50"/>
      <c r="Y300" s="50"/>
      <c r="Z300" s="50"/>
      <c r="AA300" s="50"/>
      <c r="AB300" s="50"/>
      <c r="AD300" s="5"/>
    </row>
  </sheetData>
  <sheetProtection sheet="1" objects="1" scenarios="1"/>
  <printOptions horizontalCentered="1" verticalCentered="1"/>
  <pageMargins left="0.59055118110236227" right="0.59055118110236227" top="0.59055118110236227" bottom="0.59055118110236227" header="0.31496062992125984" footer="0.31496062992125984"/>
  <pageSetup paperSize="9" orientation="landscape" r:id="rId1"/>
  <headerFooter>
    <oddFooter>&amp;C&amp;P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0"/>
  <sheetViews>
    <sheetView workbookViewId="0">
      <pane ySplit="8" topLeftCell="A9" activePane="bottomLeft" state="frozen"/>
      <selection activeCell="A3" sqref="A3:I3"/>
      <selection pane="bottomLeft" activeCell="A3" sqref="A3"/>
    </sheetView>
  </sheetViews>
  <sheetFormatPr defaultRowHeight="15" x14ac:dyDescent="0.25"/>
  <cols>
    <col min="2" max="2" width="19.42578125" customWidth="1"/>
    <col min="3" max="3" width="13.85546875" customWidth="1"/>
    <col min="4" max="4" width="10.85546875" bestFit="1" customWidth="1"/>
    <col min="5" max="5" width="9.85546875" bestFit="1" customWidth="1"/>
    <col min="6" max="6" width="10.85546875" bestFit="1" customWidth="1"/>
  </cols>
  <sheetData>
    <row r="1" spans="1:6" x14ac:dyDescent="0.25">
      <c r="A1" s="10" t="s">
        <v>312</v>
      </c>
      <c r="F1" t="s">
        <v>313</v>
      </c>
    </row>
    <row r="2" spans="1:6" x14ac:dyDescent="0.25">
      <c r="A2" t="s">
        <v>314</v>
      </c>
      <c r="F2" s="87">
        <v>41263</v>
      </c>
    </row>
    <row r="4" spans="1:6" x14ac:dyDescent="0.25">
      <c r="A4" s="88" t="s">
        <v>315</v>
      </c>
    </row>
    <row r="5" spans="1:6" x14ac:dyDescent="0.25">
      <c r="A5" s="89" t="s">
        <v>2</v>
      </c>
    </row>
    <row r="7" spans="1:6" x14ac:dyDescent="0.25">
      <c r="A7" s="203" t="s">
        <v>3</v>
      </c>
      <c r="B7" s="203" t="s">
        <v>4</v>
      </c>
      <c r="C7" s="205" t="s">
        <v>316</v>
      </c>
      <c r="D7" s="90" t="s">
        <v>317</v>
      </c>
      <c r="E7" s="90"/>
      <c r="F7" s="90"/>
    </row>
    <row r="8" spans="1:6" ht="45" x14ac:dyDescent="0.25">
      <c r="A8" s="204"/>
      <c r="B8" s="204"/>
      <c r="C8" s="206"/>
      <c r="D8" s="91" t="s">
        <v>318</v>
      </c>
      <c r="E8" s="92" t="s">
        <v>319</v>
      </c>
      <c r="F8" s="92" t="s">
        <v>320</v>
      </c>
    </row>
    <row r="10" spans="1:6" x14ac:dyDescent="0.25">
      <c r="A10" t="s">
        <v>321</v>
      </c>
      <c r="B10" t="s">
        <v>21</v>
      </c>
      <c r="C10" s="16">
        <v>2877256</v>
      </c>
      <c r="D10" s="16">
        <v>1981397</v>
      </c>
      <c r="E10" s="16">
        <v>44852</v>
      </c>
      <c r="F10" s="16">
        <v>851007</v>
      </c>
    </row>
    <row r="11" spans="1:6" ht="14.45" x14ac:dyDescent="0.3">
      <c r="A11" t="s">
        <v>322</v>
      </c>
      <c r="B11" t="s">
        <v>22</v>
      </c>
      <c r="C11" s="16">
        <v>2769459</v>
      </c>
      <c r="D11" s="16">
        <v>2338218</v>
      </c>
      <c r="E11" s="16">
        <v>180655</v>
      </c>
      <c r="F11" s="16">
        <v>250586</v>
      </c>
    </row>
    <row r="12" spans="1:6" x14ac:dyDescent="0.25">
      <c r="A12" t="s">
        <v>323</v>
      </c>
      <c r="B12" t="s">
        <v>23</v>
      </c>
      <c r="C12" s="16">
        <v>7603299</v>
      </c>
      <c r="D12" s="16">
        <v>7173414</v>
      </c>
      <c r="E12" s="16">
        <v>179837</v>
      </c>
      <c r="F12" s="16">
        <v>250048</v>
      </c>
    </row>
    <row r="13" spans="1:6" x14ac:dyDescent="0.25">
      <c r="A13" t="s">
        <v>324</v>
      </c>
      <c r="B13" t="s">
        <v>24</v>
      </c>
      <c r="C13" s="16">
        <v>9921273</v>
      </c>
      <c r="D13" s="16">
        <v>9219408</v>
      </c>
      <c r="E13" s="16">
        <v>350515</v>
      </c>
      <c r="F13" s="16">
        <v>351350</v>
      </c>
    </row>
    <row r="14" spans="1:6" x14ac:dyDescent="0.25">
      <c r="A14" t="s">
        <v>325</v>
      </c>
      <c r="B14" t="s">
        <v>25</v>
      </c>
      <c r="C14" s="16">
        <v>5652412</v>
      </c>
      <c r="D14" s="16">
        <v>4440303</v>
      </c>
      <c r="E14" s="16">
        <v>5634</v>
      </c>
      <c r="F14" s="16">
        <v>1206475</v>
      </c>
    </row>
    <row r="15" spans="1:6" x14ac:dyDescent="0.25">
      <c r="A15" t="s">
        <v>326</v>
      </c>
      <c r="B15" t="s">
        <v>26</v>
      </c>
      <c r="C15" s="16">
        <v>4195386</v>
      </c>
      <c r="D15" s="16">
        <v>3880952</v>
      </c>
      <c r="E15" s="16">
        <v>211861</v>
      </c>
      <c r="F15" s="16">
        <v>102573</v>
      </c>
    </row>
    <row r="16" spans="1:6" ht="14.45" x14ac:dyDescent="0.3">
      <c r="A16" t="s">
        <v>327</v>
      </c>
      <c r="B16" t="s">
        <v>27</v>
      </c>
      <c r="C16" s="16">
        <v>8608897</v>
      </c>
      <c r="D16" s="16">
        <v>7220223</v>
      </c>
      <c r="E16" s="16">
        <v>28581</v>
      </c>
      <c r="F16" s="16">
        <v>1360093</v>
      </c>
    </row>
    <row r="17" spans="1:6" ht="14.45" x14ac:dyDescent="0.3">
      <c r="A17" t="s">
        <v>328</v>
      </c>
      <c r="B17" t="s">
        <v>28</v>
      </c>
      <c r="C17" s="16">
        <v>6346467</v>
      </c>
      <c r="D17" s="16">
        <v>4904444</v>
      </c>
      <c r="E17" s="16">
        <v>44175</v>
      </c>
      <c r="F17" s="16">
        <v>1397848</v>
      </c>
    </row>
    <row r="18" spans="1:6" ht="14.45" x14ac:dyDescent="0.3">
      <c r="A18" t="s">
        <v>329</v>
      </c>
      <c r="B18" t="s">
        <v>29</v>
      </c>
      <c r="C18" s="16">
        <v>1881816</v>
      </c>
      <c r="D18" s="16">
        <v>1752100</v>
      </c>
      <c r="E18" s="16">
        <v>12200</v>
      </c>
      <c r="F18" s="16">
        <v>117516</v>
      </c>
    </row>
    <row r="19" spans="1:6" ht="14.45" x14ac:dyDescent="0.3">
      <c r="A19" t="s">
        <v>330</v>
      </c>
      <c r="B19" t="s">
        <v>30</v>
      </c>
      <c r="C19" s="16">
        <v>8830745</v>
      </c>
      <c r="D19" s="16">
        <v>7500207</v>
      </c>
      <c r="E19" s="16">
        <v>192755</v>
      </c>
      <c r="F19" s="16">
        <v>1137783</v>
      </c>
    </row>
    <row r="20" spans="1:6" x14ac:dyDescent="0.25">
      <c r="A20" t="s">
        <v>331</v>
      </c>
      <c r="B20" t="s">
        <v>31</v>
      </c>
      <c r="C20" s="16">
        <v>3826745</v>
      </c>
      <c r="D20" s="16">
        <v>3277898</v>
      </c>
      <c r="E20" s="16">
        <v>-24265</v>
      </c>
      <c r="F20" s="16">
        <v>573112</v>
      </c>
    </row>
    <row r="21" spans="1:6" ht="14.45" x14ac:dyDescent="0.3">
      <c r="A21" t="s">
        <v>332</v>
      </c>
      <c r="B21" t="s">
        <v>32</v>
      </c>
      <c r="C21" s="16">
        <v>2495131</v>
      </c>
      <c r="D21" s="16">
        <v>1956383</v>
      </c>
      <c r="E21" s="16">
        <v>99196</v>
      </c>
      <c r="F21" s="16">
        <v>439552</v>
      </c>
    </row>
    <row r="22" spans="1:6" ht="14.45" x14ac:dyDescent="0.3">
      <c r="A22" t="s">
        <v>333</v>
      </c>
      <c r="B22" t="s">
        <v>33</v>
      </c>
      <c r="C22" s="16">
        <v>1434747</v>
      </c>
      <c r="D22" s="16">
        <v>1303270</v>
      </c>
      <c r="E22" s="16">
        <v>73270</v>
      </c>
      <c r="F22" s="16">
        <v>58207</v>
      </c>
    </row>
    <row r="23" spans="1:6" x14ac:dyDescent="0.25">
      <c r="A23" t="s">
        <v>334</v>
      </c>
      <c r="B23" t="s">
        <v>34</v>
      </c>
      <c r="C23" s="16">
        <v>5708024</v>
      </c>
      <c r="D23" s="16">
        <v>4666785</v>
      </c>
      <c r="E23" s="16">
        <v>7825</v>
      </c>
      <c r="F23" s="16">
        <v>1033414</v>
      </c>
    </row>
    <row r="24" spans="1:6" ht="14.45" x14ac:dyDescent="0.3">
      <c r="A24" t="s">
        <v>335</v>
      </c>
      <c r="B24" t="s">
        <v>35</v>
      </c>
      <c r="C24" s="16">
        <v>2755892</v>
      </c>
      <c r="D24" s="16">
        <v>2372220</v>
      </c>
      <c r="E24" s="16">
        <v>1878</v>
      </c>
      <c r="F24" s="16">
        <v>381794</v>
      </c>
    </row>
    <row r="25" spans="1:6" ht="14.45" x14ac:dyDescent="0.3">
      <c r="A25" t="s">
        <v>336</v>
      </c>
      <c r="B25" t="s">
        <v>36</v>
      </c>
      <c r="C25" s="16">
        <v>5545547</v>
      </c>
      <c r="D25" s="16">
        <v>4608202</v>
      </c>
      <c r="E25" s="16">
        <v>6886</v>
      </c>
      <c r="F25" s="16">
        <v>930459</v>
      </c>
    </row>
    <row r="26" spans="1:6" ht="14.45" x14ac:dyDescent="0.3">
      <c r="A26" t="s">
        <v>337</v>
      </c>
      <c r="B26" t="s">
        <v>37</v>
      </c>
      <c r="C26" s="16">
        <v>40060658</v>
      </c>
      <c r="D26" s="16">
        <v>14263675</v>
      </c>
      <c r="E26" s="16">
        <v>5010</v>
      </c>
      <c r="F26" s="16">
        <v>25791973</v>
      </c>
    </row>
    <row r="27" spans="1:6" x14ac:dyDescent="0.25">
      <c r="A27" t="s">
        <v>338</v>
      </c>
      <c r="B27" t="s">
        <v>38</v>
      </c>
      <c r="C27" s="16">
        <v>8355674</v>
      </c>
      <c r="D27" s="16">
        <v>6447011</v>
      </c>
      <c r="E27" s="16">
        <v>264683</v>
      </c>
      <c r="F27" s="16">
        <v>1643980</v>
      </c>
    </row>
    <row r="28" spans="1:6" ht="14.45" x14ac:dyDescent="0.3">
      <c r="A28" t="s">
        <v>339</v>
      </c>
      <c r="B28" t="s">
        <v>39</v>
      </c>
      <c r="C28" s="16">
        <v>7344507</v>
      </c>
      <c r="D28" s="16">
        <v>5644152</v>
      </c>
      <c r="E28" s="16">
        <v>5710</v>
      </c>
      <c r="F28" s="16">
        <v>1694645</v>
      </c>
    </row>
    <row r="29" spans="1:6" ht="14.45" x14ac:dyDescent="0.3">
      <c r="A29" t="s">
        <v>340</v>
      </c>
      <c r="B29" t="s">
        <v>40</v>
      </c>
      <c r="C29" s="16">
        <v>1328030</v>
      </c>
      <c r="D29" s="16">
        <v>308777</v>
      </c>
      <c r="E29" s="16">
        <v>939</v>
      </c>
      <c r="F29" s="16">
        <v>1018314</v>
      </c>
    </row>
    <row r="30" spans="1:6" ht="14.45" x14ac:dyDescent="0.3">
      <c r="A30" t="s">
        <v>341</v>
      </c>
      <c r="B30" t="s">
        <v>41</v>
      </c>
      <c r="C30" s="16">
        <v>3080788</v>
      </c>
      <c r="D30" s="16">
        <v>171136</v>
      </c>
      <c r="E30" s="16">
        <v>0</v>
      </c>
      <c r="F30" s="16">
        <v>2909652</v>
      </c>
    </row>
    <row r="31" spans="1:6" x14ac:dyDescent="0.25">
      <c r="A31" t="s">
        <v>342</v>
      </c>
      <c r="B31" t="s">
        <v>42</v>
      </c>
      <c r="C31" s="16">
        <v>3625338</v>
      </c>
      <c r="D31" s="16">
        <v>2698504</v>
      </c>
      <c r="E31" s="16">
        <v>-5886</v>
      </c>
      <c r="F31" s="16">
        <v>932720</v>
      </c>
    </row>
    <row r="32" spans="1:6" ht="14.45" x14ac:dyDescent="0.3">
      <c r="A32" t="s">
        <v>343</v>
      </c>
      <c r="B32" t="s">
        <v>43</v>
      </c>
      <c r="C32" s="16">
        <v>1849120</v>
      </c>
      <c r="D32" s="16">
        <v>1709145</v>
      </c>
      <c r="E32" s="16">
        <v>18815</v>
      </c>
      <c r="F32" s="16">
        <v>121160</v>
      </c>
    </row>
    <row r="33" spans="1:6" x14ac:dyDescent="0.25">
      <c r="A33" t="s">
        <v>344</v>
      </c>
      <c r="B33" t="s">
        <v>44</v>
      </c>
      <c r="C33" s="16">
        <v>19099847</v>
      </c>
      <c r="D33" s="16">
        <v>17731219</v>
      </c>
      <c r="E33" s="16">
        <v>830769</v>
      </c>
      <c r="F33" s="16">
        <v>537859</v>
      </c>
    </row>
    <row r="34" spans="1:6" ht="14.45" x14ac:dyDescent="0.3">
      <c r="A34" t="s">
        <v>345</v>
      </c>
      <c r="B34" t="s">
        <v>45</v>
      </c>
      <c r="C34" s="16">
        <v>3825932</v>
      </c>
      <c r="D34" s="16">
        <v>2968359</v>
      </c>
      <c r="E34" s="16">
        <v>150647</v>
      </c>
      <c r="F34" s="16">
        <v>706926</v>
      </c>
    </row>
    <row r="35" spans="1:6" x14ac:dyDescent="0.25">
      <c r="A35" t="s">
        <v>346</v>
      </c>
      <c r="B35" t="s">
        <v>46</v>
      </c>
      <c r="C35" s="16">
        <v>3521401</v>
      </c>
      <c r="D35" s="16">
        <v>3018160</v>
      </c>
      <c r="E35" s="16">
        <v>183023</v>
      </c>
      <c r="F35" s="16">
        <v>320218</v>
      </c>
    </row>
    <row r="36" spans="1:6" x14ac:dyDescent="0.25">
      <c r="A36" t="s">
        <v>347</v>
      </c>
      <c r="B36" t="s">
        <v>47</v>
      </c>
      <c r="C36" s="16">
        <v>2294896</v>
      </c>
      <c r="D36" s="16">
        <v>2150287</v>
      </c>
      <c r="E36" s="16">
        <v>35902</v>
      </c>
      <c r="F36" s="16">
        <v>108707</v>
      </c>
    </row>
    <row r="37" spans="1:6" x14ac:dyDescent="0.25">
      <c r="A37" t="s">
        <v>348</v>
      </c>
      <c r="B37" t="s">
        <v>48</v>
      </c>
      <c r="C37" s="16">
        <v>1573273</v>
      </c>
      <c r="D37" s="16">
        <v>1565482</v>
      </c>
      <c r="E37" s="16">
        <v>6762</v>
      </c>
      <c r="F37" s="16">
        <v>1029</v>
      </c>
    </row>
    <row r="38" spans="1:6" x14ac:dyDescent="0.25">
      <c r="A38" t="s">
        <v>349</v>
      </c>
      <c r="B38" t="s">
        <v>49</v>
      </c>
      <c r="C38" s="16">
        <v>2249691</v>
      </c>
      <c r="D38" s="16">
        <v>2079165</v>
      </c>
      <c r="E38" s="16">
        <v>106561</v>
      </c>
      <c r="F38" s="16">
        <v>63965</v>
      </c>
    </row>
    <row r="39" spans="1:6" x14ac:dyDescent="0.25">
      <c r="A39" t="s">
        <v>350</v>
      </c>
      <c r="B39" t="s">
        <v>50</v>
      </c>
      <c r="C39" s="16">
        <v>2454040</v>
      </c>
      <c r="D39" s="16">
        <v>2329727</v>
      </c>
      <c r="E39" s="16">
        <v>102917</v>
      </c>
      <c r="F39" s="16">
        <v>21396</v>
      </c>
    </row>
    <row r="40" spans="1:6" x14ac:dyDescent="0.25">
      <c r="A40" t="s">
        <v>351</v>
      </c>
      <c r="B40" t="s">
        <v>51</v>
      </c>
      <c r="C40" s="16">
        <v>3369573</v>
      </c>
      <c r="D40" s="16">
        <v>3159609</v>
      </c>
      <c r="E40" s="16">
        <v>161742</v>
      </c>
      <c r="F40" s="16">
        <v>48222</v>
      </c>
    </row>
    <row r="41" spans="1:6" x14ac:dyDescent="0.25">
      <c r="A41" t="s">
        <v>352</v>
      </c>
      <c r="B41" t="s">
        <v>52</v>
      </c>
      <c r="C41" s="16">
        <v>15481343</v>
      </c>
      <c r="D41" s="16">
        <v>11452694</v>
      </c>
      <c r="E41" s="16">
        <v>386910</v>
      </c>
      <c r="F41" s="16">
        <v>3641739</v>
      </c>
    </row>
    <row r="42" spans="1:6" x14ac:dyDescent="0.25">
      <c r="A42" t="s">
        <v>353</v>
      </c>
      <c r="B42" t="s">
        <v>53</v>
      </c>
      <c r="C42" s="16">
        <v>5499585</v>
      </c>
      <c r="D42" s="16">
        <v>4811442</v>
      </c>
      <c r="E42" s="16">
        <v>307820</v>
      </c>
      <c r="F42" s="16">
        <v>380323</v>
      </c>
    </row>
    <row r="43" spans="1:6" x14ac:dyDescent="0.25">
      <c r="A43" t="s">
        <v>354</v>
      </c>
      <c r="B43" t="s">
        <v>54</v>
      </c>
      <c r="C43" s="16">
        <v>5597175</v>
      </c>
      <c r="D43" s="16">
        <v>5494532</v>
      </c>
      <c r="E43" s="16">
        <v>22229</v>
      </c>
      <c r="F43" s="16">
        <v>80414</v>
      </c>
    </row>
    <row r="44" spans="1:6" x14ac:dyDescent="0.25">
      <c r="A44" t="s">
        <v>355</v>
      </c>
      <c r="B44" t="s">
        <v>55</v>
      </c>
      <c r="C44" s="16">
        <v>1513232</v>
      </c>
      <c r="D44" s="16">
        <v>1486427</v>
      </c>
      <c r="E44" s="16">
        <v>23024</v>
      </c>
      <c r="F44" s="16">
        <v>3781</v>
      </c>
    </row>
    <row r="45" spans="1:6" x14ac:dyDescent="0.25">
      <c r="A45" t="s">
        <v>356</v>
      </c>
      <c r="B45" t="s">
        <v>56</v>
      </c>
      <c r="C45" s="16">
        <v>1773151</v>
      </c>
      <c r="D45" s="16">
        <v>1523771</v>
      </c>
      <c r="E45" s="16">
        <v>165359</v>
      </c>
      <c r="F45" s="16">
        <v>84021</v>
      </c>
    </row>
    <row r="46" spans="1:6" x14ac:dyDescent="0.25">
      <c r="A46" t="s">
        <v>357</v>
      </c>
      <c r="B46" t="s">
        <v>57</v>
      </c>
      <c r="C46" s="16">
        <v>6559378</v>
      </c>
      <c r="D46" s="16">
        <v>5554628</v>
      </c>
      <c r="E46" s="16">
        <v>388880</v>
      </c>
      <c r="F46" s="16">
        <v>615870</v>
      </c>
    </row>
    <row r="47" spans="1:6" x14ac:dyDescent="0.25">
      <c r="A47" t="s">
        <v>358</v>
      </c>
      <c r="B47" t="s">
        <v>58</v>
      </c>
      <c r="C47" s="16">
        <v>1142761</v>
      </c>
      <c r="D47" s="16">
        <v>1088971</v>
      </c>
      <c r="E47" s="16">
        <v>6164</v>
      </c>
      <c r="F47" s="16">
        <v>47626</v>
      </c>
    </row>
    <row r="48" spans="1:6" x14ac:dyDescent="0.25">
      <c r="A48" t="s">
        <v>359</v>
      </c>
      <c r="B48" t="s">
        <v>59</v>
      </c>
      <c r="C48" s="16">
        <v>1916252</v>
      </c>
      <c r="D48" s="16">
        <v>1693135</v>
      </c>
      <c r="E48" s="16">
        <v>228244</v>
      </c>
      <c r="F48" s="16">
        <v>-5127</v>
      </c>
    </row>
    <row r="49" spans="1:6" x14ac:dyDescent="0.25">
      <c r="A49" t="s">
        <v>360</v>
      </c>
      <c r="B49" t="s">
        <v>60</v>
      </c>
      <c r="C49" s="16">
        <v>2994149</v>
      </c>
      <c r="D49" s="16">
        <v>2683576</v>
      </c>
      <c r="E49" s="16">
        <v>175186</v>
      </c>
      <c r="F49" s="16">
        <v>135387</v>
      </c>
    </row>
    <row r="50" spans="1:6" x14ac:dyDescent="0.25">
      <c r="A50" t="s">
        <v>361</v>
      </c>
      <c r="B50" t="s">
        <v>61</v>
      </c>
      <c r="C50" s="16">
        <v>9741414</v>
      </c>
      <c r="D50" s="16">
        <v>7801238</v>
      </c>
      <c r="E50" s="16">
        <v>282371</v>
      </c>
      <c r="F50" s="16">
        <v>1657805</v>
      </c>
    </row>
    <row r="51" spans="1:6" x14ac:dyDescent="0.25">
      <c r="A51" t="s">
        <v>362</v>
      </c>
      <c r="B51" t="s">
        <v>62</v>
      </c>
      <c r="C51" s="16">
        <v>4640899</v>
      </c>
      <c r="D51" s="16">
        <v>4024678</v>
      </c>
      <c r="E51" s="16">
        <v>185257</v>
      </c>
      <c r="F51" s="16">
        <v>430964</v>
      </c>
    </row>
    <row r="52" spans="1:6" x14ac:dyDescent="0.25">
      <c r="A52" t="s">
        <v>363</v>
      </c>
      <c r="B52" t="s">
        <v>63</v>
      </c>
      <c r="C52" s="16">
        <v>2175569</v>
      </c>
      <c r="D52" s="16">
        <v>1894120</v>
      </c>
      <c r="E52" s="16">
        <v>130986</v>
      </c>
      <c r="F52" s="16">
        <v>150463</v>
      </c>
    </row>
    <row r="53" spans="1:6" x14ac:dyDescent="0.25">
      <c r="A53" t="s">
        <v>364</v>
      </c>
      <c r="B53" t="s">
        <v>64</v>
      </c>
      <c r="C53" s="16">
        <v>-139691</v>
      </c>
      <c r="D53" s="16">
        <v>-167365</v>
      </c>
      <c r="E53" s="16">
        <v>28603</v>
      </c>
      <c r="F53" s="16">
        <v>-929</v>
      </c>
    </row>
    <row r="54" spans="1:6" x14ac:dyDescent="0.25">
      <c r="A54" t="s">
        <v>365</v>
      </c>
      <c r="B54" t="s">
        <v>65</v>
      </c>
      <c r="C54" s="16">
        <v>360502</v>
      </c>
      <c r="D54" s="16">
        <v>349524</v>
      </c>
      <c r="E54" s="16">
        <v>23558</v>
      </c>
      <c r="F54" s="16">
        <v>-12580</v>
      </c>
    </row>
    <row r="55" spans="1:6" x14ac:dyDescent="0.25">
      <c r="A55" t="s">
        <v>366</v>
      </c>
      <c r="B55" t="s">
        <v>66</v>
      </c>
      <c r="C55" s="16">
        <v>82386</v>
      </c>
      <c r="D55" s="16">
        <v>-11590</v>
      </c>
      <c r="E55" s="16">
        <v>74039</v>
      </c>
      <c r="F55" s="16">
        <v>19936.999999999884</v>
      </c>
    </row>
    <row r="56" spans="1:6" x14ac:dyDescent="0.25">
      <c r="A56" t="s">
        <v>367</v>
      </c>
      <c r="B56" t="s">
        <v>67</v>
      </c>
      <c r="C56" s="16">
        <v>489446</v>
      </c>
      <c r="D56" s="16">
        <v>450130</v>
      </c>
      <c r="E56" s="16">
        <v>37194</v>
      </c>
      <c r="F56" s="16">
        <v>2122</v>
      </c>
    </row>
    <row r="57" spans="1:6" x14ac:dyDescent="0.25">
      <c r="A57" t="s">
        <v>368</v>
      </c>
      <c r="B57" t="s">
        <v>68</v>
      </c>
      <c r="C57" s="16">
        <v>426268</v>
      </c>
      <c r="D57" s="16">
        <v>351807</v>
      </c>
      <c r="E57" s="16">
        <v>59014</v>
      </c>
      <c r="F57" s="16">
        <v>15447</v>
      </c>
    </row>
    <row r="58" spans="1:6" x14ac:dyDescent="0.25">
      <c r="A58" t="s">
        <v>369</v>
      </c>
      <c r="B58" t="s">
        <v>69</v>
      </c>
      <c r="C58" s="16">
        <v>2933488</v>
      </c>
      <c r="D58" s="16">
        <v>2827008</v>
      </c>
      <c r="E58" s="16">
        <v>94156</v>
      </c>
      <c r="F58" s="16">
        <v>12324.000000000931</v>
      </c>
    </row>
    <row r="59" spans="1:6" x14ac:dyDescent="0.25">
      <c r="A59" t="s">
        <v>370</v>
      </c>
      <c r="B59" t="s">
        <v>70</v>
      </c>
      <c r="C59" s="16">
        <v>1992198</v>
      </c>
      <c r="D59" s="16">
        <v>1878649</v>
      </c>
      <c r="E59" s="16">
        <v>113026</v>
      </c>
      <c r="F59" s="16">
        <v>523</v>
      </c>
    </row>
    <row r="60" spans="1:6" x14ac:dyDescent="0.25">
      <c r="A60" t="s">
        <v>371</v>
      </c>
      <c r="B60" t="s">
        <v>71</v>
      </c>
      <c r="C60" s="16">
        <v>11784363</v>
      </c>
      <c r="D60" s="16">
        <v>8515466</v>
      </c>
      <c r="E60" s="16">
        <v>360128</v>
      </c>
      <c r="F60" s="16">
        <v>2908769</v>
      </c>
    </row>
    <row r="61" spans="1:6" x14ac:dyDescent="0.25">
      <c r="A61" t="s">
        <v>372</v>
      </c>
      <c r="B61" t="s">
        <v>72</v>
      </c>
      <c r="C61" s="16">
        <v>12725331</v>
      </c>
      <c r="D61" s="16">
        <v>10145806</v>
      </c>
      <c r="E61" s="16">
        <v>303793</v>
      </c>
      <c r="F61" s="16">
        <v>2275732</v>
      </c>
    </row>
    <row r="62" spans="1:6" x14ac:dyDescent="0.25">
      <c r="A62" t="s">
        <v>373</v>
      </c>
      <c r="B62" t="s">
        <v>73</v>
      </c>
      <c r="C62" s="16">
        <v>2307158</v>
      </c>
      <c r="D62" s="16">
        <v>1997771</v>
      </c>
      <c r="E62" s="16">
        <v>188867</v>
      </c>
      <c r="F62" s="16">
        <v>120520</v>
      </c>
    </row>
    <row r="63" spans="1:6" x14ac:dyDescent="0.25">
      <c r="A63" t="s">
        <v>374</v>
      </c>
      <c r="B63" t="s">
        <v>74</v>
      </c>
      <c r="C63" s="16">
        <v>4208379</v>
      </c>
      <c r="D63" s="16">
        <v>3895507</v>
      </c>
      <c r="E63" s="16">
        <v>75746</v>
      </c>
      <c r="F63" s="16">
        <v>237126</v>
      </c>
    </row>
    <row r="64" spans="1:6" x14ac:dyDescent="0.25">
      <c r="A64" t="s">
        <v>375</v>
      </c>
      <c r="B64" t="s">
        <v>75</v>
      </c>
      <c r="C64" s="16">
        <v>829626</v>
      </c>
      <c r="D64" s="16">
        <v>784079</v>
      </c>
      <c r="E64" s="16">
        <v>42474</v>
      </c>
      <c r="F64" s="16">
        <v>3073</v>
      </c>
    </row>
    <row r="65" spans="1:6" x14ac:dyDescent="0.25">
      <c r="A65" t="s">
        <v>376</v>
      </c>
      <c r="B65" t="s">
        <v>76</v>
      </c>
      <c r="C65" s="16">
        <v>1732590</v>
      </c>
      <c r="D65" s="16">
        <v>1423684</v>
      </c>
      <c r="E65" s="16">
        <v>121769</v>
      </c>
      <c r="F65" s="16">
        <v>187137</v>
      </c>
    </row>
    <row r="66" spans="1:6" x14ac:dyDescent="0.25">
      <c r="A66" t="s">
        <v>377</v>
      </c>
      <c r="B66" t="s">
        <v>77</v>
      </c>
      <c r="C66" s="16">
        <v>1089297</v>
      </c>
      <c r="D66" s="16">
        <v>1066717</v>
      </c>
      <c r="E66" s="16">
        <v>17885</v>
      </c>
      <c r="F66" s="16">
        <v>4695</v>
      </c>
    </row>
    <row r="67" spans="1:6" x14ac:dyDescent="0.25">
      <c r="A67" t="s">
        <v>378</v>
      </c>
      <c r="B67" t="s">
        <v>78</v>
      </c>
      <c r="C67" s="16">
        <v>564360</v>
      </c>
      <c r="D67" s="16">
        <v>520574</v>
      </c>
      <c r="E67" s="16">
        <v>33045</v>
      </c>
      <c r="F67" s="16">
        <v>10741</v>
      </c>
    </row>
    <row r="68" spans="1:6" x14ac:dyDescent="0.25">
      <c r="A68" t="s">
        <v>379</v>
      </c>
      <c r="B68" t="s">
        <v>79</v>
      </c>
      <c r="C68" s="16">
        <v>1839951</v>
      </c>
      <c r="D68" s="16">
        <v>1821237</v>
      </c>
      <c r="E68" s="16">
        <v>16628</v>
      </c>
      <c r="F68" s="16">
        <v>2086</v>
      </c>
    </row>
    <row r="69" spans="1:6" x14ac:dyDescent="0.25">
      <c r="A69" t="s">
        <v>380</v>
      </c>
      <c r="B69" t="s">
        <v>80</v>
      </c>
      <c r="C69" s="16">
        <v>2324561</v>
      </c>
      <c r="D69" s="16">
        <v>2240243</v>
      </c>
      <c r="E69" s="16">
        <v>55585</v>
      </c>
      <c r="F69" s="16">
        <v>28733</v>
      </c>
    </row>
    <row r="70" spans="1:6" x14ac:dyDescent="0.25">
      <c r="A70" t="s">
        <v>381</v>
      </c>
      <c r="B70" t="s">
        <v>81</v>
      </c>
      <c r="C70" s="16">
        <v>1814266</v>
      </c>
      <c r="D70" s="16">
        <v>1659900</v>
      </c>
      <c r="E70" s="16">
        <v>65139</v>
      </c>
      <c r="F70" s="16">
        <v>89227</v>
      </c>
    </row>
    <row r="71" spans="1:6" x14ac:dyDescent="0.25">
      <c r="A71" t="s">
        <v>382</v>
      </c>
      <c r="B71" t="s">
        <v>82</v>
      </c>
      <c r="C71" s="16">
        <v>2155147</v>
      </c>
      <c r="D71" s="16">
        <v>2012643</v>
      </c>
      <c r="E71" s="16">
        <v>80872</v>
      </c>
      <c r="F71" s="16">
        <v>61632</v>
      </c>
    </row>
    <row r="72" spans="1:6" x14ac:dyDescent="0.25">
      <c r="A72" t="s">
        <v>383</v>
      </c>
      <c r="B72" t="s">
        <v>83</v>
      </c>
      <c r="C72" s="16">
        <v>14591717</v>
      </c>
      <c r="D72" s="16">
        <v>11765614</v>
      </c>
      <c r="E72" s="16">
        <v>434414</v>
      </c>
      <c r="F72" s="16">
        <v>2391689</v>
      </c>
    </row>
    <row r="73" spans="1:6" x14ac:dyDescent="0.25">
      <c r="A73" t="s">
        <v>384</v>
      </c>
      <c r="B73" t="s">
        <v>84</v>
      </c>
      <c r="C73" s="16">
        <v>3754502</v>
      </c>
      <c r="D73" s="16">
        <v>3628708</v>
      </c>
      <c r="E73" s="16">
        <v>86765</v>
      </c>
      <c r="F73" s="16">
        <v>39029</v>
      </c>
    </row>
    <row r="74" spans="1:6" x14ac:dyDescent="0.25">
      <c r="A74" t="s">
        <v>385</v>
      </c>
      <c r="B74" t="s">
        <v>85</v>
      </c>
      <c r="C74" s="16">
        <v>2363695</v>
      </c>
      <c r="D74" s="16">
        <v>1950486</v>
      </c>
      <c r="E74" s="16">
        <v>139564</v>
      </c>
      <c r="F74" s="16">
        <v>273645</v>
      </c>
    </row>
    <row r="75" spans="1:6" x14ac:dyDescent="0.25">
      <c r="A75" t="s">
        <v>386</v>
      </c>
      <c r="B75" t="s">
        <v>86</v>
      </c>
      <c r="C75" s="16">
        <v>843186</v>
      </c>
      <c r="D75" s="16">
        <v>801250</v>
      </c>
      <c r="E75" s="16">
        <v>28134</v>
      </c>
      <c r="F75" s="16">
        <v>13802</v>
      </c>
    </row>
    <row r="76" spans="1:6" x14ac:dyDescent="0.25">
      <c r="A76" t="s">
        <v>387</v>
      </c>
      <c r="B76" t="s">
        <v>87</v>
      </c>
      <c r="C76" s="16">
        <v>3378969</v>
      </c>
      <c r="D76" s="16">
        <v>3183824</v>
      </c>
      <c r="E76" s="16">
        <v>118234</v>
      </c>
      <c r="F76" s="16">
        <v>76911</v>
      </c>
    </row>
    <row r="77" spans="1:6" x14ac:dyDescent="0.25">
      <c r="A77" t="s">
        <v>388</v>
      </c>
      <c r="B77" t="s">
        <v>88</v>
      </c>
      <c r="C77" s="16">
        <v>2865178</v>
      </c>
      <c r="D77" s="16">
        <v>2733140</v>
      </c>
      <c r="E77" s="16">
        <v>6214</v>
      </c>
      <c r="F77" s="16">
        <v>125824</v>
      </c>
    </row>
    <row r="78" spans="1:6" x14ac:dyDescent="0.25">
      <c r="A78" t="s">
        <v>389</v>
      </c>
      <c r="B78" t="s">
        <v>89</v>
      </c>
      <c r="C78" s="16">
        <v>1691939</v>
      </c>
      <c r="D78" s="16">
        <v>1595080</v>
      </c>
      <c r="E78" s="16">
        <v>38528</v>
      </c>
      <c r="F78" s="16">
        <v>58331</v>
      </c>
    </row>
    <row r="79" spans="1:6" x14ac:dyDescent="0.25">
      <c r="A79" t="s">
        <v>390</v>
      </c>
      <c r="B79" t="s">
        <v>90</v>
      </c>
      <c r="C79" s="16">
        <v>1671890</v>
      </c>
      <c r="D79" s="16">
        <v>1641302</v>
      </c>
      <c r="E79" s="16">
        <v>34859</v>
      </c>
      <c r="F79" s="16">
        <v>-4271</v>
      </c>
    </row>
    <row r="80" spans="1:6" x14ac:dyDescent="0.25">
      <c r="A80" t="s">
        <v>391</v>
      </c>
      <c r="B80" t="s">
        <v>91</v>
      </c>
      <c r="C80" s="16">
        <v>994455</v>
      </c>
      <c r="D80" s="16">
        <v>991511</v>
      </c>
      <c r="E80" s="16">
        <v>1063</v>
      </c>
      <c r="F80" s="16">
        <v>1881</v>
      </c>
    </row>
    <row r="81" spans="1:6" x14ac:dyDescent="0.25">
      <c r="A81" t="s">
        <v>392</v>
      </c>
      <c r="B81" t="s">
        <v>92</v>
      </c>
      <c r="C81" s="16">
        <v>2059585</v>
      </c>
      <c r="D81" s="16">
        <v>1978227</v>
      </c>
      <c r="E81" s="16">
        <v>69713</v>
      </c>
      <c r="F81" s="16">
        <v>11645</v>
      </c>
    </row>
    <row r="82" spans="1:6" x14ac:dyDescent="0.25">
      <c r="A82" t="s">
        <v>393</v>
      </c>
      <c r="B82" t="s">
        <v>93</v>
      </c>
      <c r="C82" s="16">
        <v>1127447</v>
      </c>
      <c r="D82" s="16">
        <v>1046479</v>
      </c>
      <c r="E82" s="16">
        <v>65508</v>
      </c>
      <c r="F82" s="16">
        <v>15460</v>
      </c>
    </row>
    <row r="83" spans="1:6" x14ac:dyDescent="0.25">
      <c r="A83" t="s">
        <v>394</v>
      </c>
      <c r="B83" t="s">
        <v>94</v>
      </c>
      <c r="C83" s="16">
        <v>1273585</v>
      </c>
      <c r="D83" s="16">
        <v>1124190</v>
      </c>
      <c r="E83" s="16">
        <v>92164</v>
      </c>
      <c r="F83" s="16">
        <v>57231</v>
      </c>
    </row>
    <row r="84" spans="1:6" x14ac:dyDescent="0.25">
      <c r="A84" t="s">
        <v>395</v>
      </c>
      <c r="B84" t="s">
        <v>95</v>
      </c>
      <c r="C84" s="16">
        <v>865597</v>
      </c>
      <c r="D84" s="16">
        <v>835720</v>
      </c>
      <c r="E84" s="16">
        <v>25505</v>
      </c>
      <c r="F84" s="16">
        <v>4372</v>
      </c>
    </row>
    <row r="85" spans="1:6" x14ac:dyDescent="0.25">
      <c r="A85" t="s">
        <v>396</v>
      </c>
      <c r="B85" t="s">
        <v>96</v>
      </c>
      <c r="C85" s="16">
        <v>8735774</v>
      </c>
      <c r="D85" s="16">
        <v>7146747</v>
      </c>
      <c r="E85" s="16">
        <v>328202</v>
      </c>
      <c r="F85" s="16">
        <v>1260825</v>
      </c>
    </row>
    <row r="86" spans="1:6" x14ac:dyDescent="0.25">
      <c r="A86" t="s">
        <v>397</v>
      </c>
      <c r="B86" t="s">
        <v>97</v>
      </c>
      <c r="C86" s="16">
        <v>2685413</v>
      </c>
      <c r="D86" s="16">
        <v>2453185</v>
      </c>
      <c r="E86" s="16">
        <v>130333</v>
      </c>
      <c r="F86" s="16">
        <v>101895</v>
      </c>
    </row>
    <row r="87" spans="1:6" x14ac:dyDescent="0.25">
      <c r="A87" t="s">
        <v>398</v>
      </c>
      <c r="B87" t="s">
        <v>98</v>
      </c>
      <c r="C87" s="16">
        <v>1403387</v>
      </c>
      <c r="D87" s="16">
        <v>1369492</v>
      </c>
      <c r="E87" s="16">
        <v>33832</v>
      </c>
      <c r="F87" s="16">
        <v>63</v>
      </c>
    </row>
    <row r="88" spans="1:6" x14ac:dyDescent="0.25">
      <c r="A88" t="s">
        <v>399</v>
      </c>
      <c r="B88" t="s">
        <v>99</v>
      </c>
      <c r="C88" s="16">
        <v>1737874</v>
      </c>
      <c r="D88" s="16">
        <v>1667306</v>
      </c>
      <c r="E88" s="16">
        <v>64455</v>
      </c>
      <c r="F88" s="16">
        <v>6113</v>
      </c>
    </row>
    <row r="89" spans="1:6" x14ac:dyDescent="0.25">
      <c r="A89" t="s">
        <v>400</v>
      </c>
      <c r="B89" t="s">
        <v>100</v>
      </c>
      <c r="C89" s="16">
        <v>6088903</v>
      </c>
      <c r="D89" s="16">
        <v>5982175</v>
      </c>
      <c r="E89" s="16">
        <v>78189</v>
      </c>
      <c r="F89" s="16">
        <v>28539</v>
      </c>
    </row>
    <row r="90" spans="1:6" x14ac:dyDescent="0.25">
      <c r="A90" t="s">
        <v>401</v>
      </c>
      <c r="B90" t="s">
        <v>101</v>
      </c>
      <c r="C90" s="16">
        <v>2572941</v>
      </c>
      <c r="D90" s="16">
        <v>2571389</v>
      </c>
      <c r="E90" s="16">
        <v>1241</v>
      </c>
      <c r="F90" s="16">
        <v>311</v>
      </c>
    </row>
    <row r="91" spans="1:6" x14ac:dyDescent="0.25">
      <c r="A91" t="s">
        <v>402</v>
      </c>
      <c r="B91" t="s">
        <v>102</v>
      </c>
      <c r="C91" s="16">
        <v>4696453</v>
      </c>
      <c r="D91" s="16">
        <v>4655350</v>
      </c>
      <c r="E91" s="16">
        <v>38897</v>
      </c>
      <c r="F91" s="16">
        <v>2206</v>
      </c>
    </row>
    <row r="92" spans="1:6" x14ac:dyDescent="0.25">
      <c r="A92" t="s">
        <v>403</v>
      </c>
      <c r="B92" t="s">
        <v>103</v>
      </c>
      <c r="C92" s="16">
        <v>607002</v>
      </c>
      <c r="D92" s="16">
        <v>604607</v>
      </c>
      <c r="E92" s="16">
        <v>3828</v>
      </c>
      <c r="F92" s="16">
        <v>-1433</v>
      </c>
    </row>
    <row r="93" spans="1:6" x14ac:dyDescent="0.25">
      <c r="A93" t="s">
        <v>404</v>
      </c>
      <c r="B93" t="s">
        <v>104</v>
      </c>
      <c r="C93" s="16">
        <v>7160787</v>
      </c>
      <c r="D93" s="16">
        <v>6060143</v>
      </c>
      <c r="E93" s="16">
        <v>162592</v>
      </c>
      <c r="F93" s="16">
        <v>938052</v>
      </c>
    </row>
    <row r="94" spans="1:6" x14ac:dyDescent="0.25">
      <c r="A94" t="s">
        <v>405</v>
      </c>
      <c r="B94" t="s">
        <v>105</v>
      </c>
      <c r="C94" s="16">
        <v>1876949</v>
      </c>
      <c r="D94" s="16">
        <v>1762185</v>
      </c>
      <c r="E94" s="16">
        <v>35010</v>
      </c>
      <c r="F94" s="16">
        <v>79754</v>
      </c>
    </row>
    <row r="95" spans="1:6" x14ac:dyDescent="0.25">
      <c r="A95" t="s">
        <v>406</v>
      </c>
      <c r="B95" t="s">
        <v>106</v>
      </c>
      <c r="C95" s="16">
        <v>4948414</v>
      </c>
      <c r="D95" s="16">
        <v>4736729</v>
      </c>
      <c r="E95" s="16">
        <v>54582</v>
      </c>
      <c r="F95" s="16">
        <v>157103</v>
      </c>
    </row>
    <row r="96" spans="1:6" x14ac:dyDescent="0.25">
      <c r="A96" t="s">
        <v>407</v>
      </c>
      <c r="B96" t="s">
        <v>107</v>
      </c>
      <c r="C96" s="16">
        <v>9575811</v>
      </c>
      <c r="D96" s="16">
        <v>9232792</v>
      </c>
      <c r="E96" s="16">
        <v>146201</v>
      </c>
      <c r="F96" s="16">
        <v>196818</v>
      </c>
    </row>
    <row r="97" spans="1:6" x14ac:dyDescent="0.25">
      <c r="A97" t="s">
        <v>408</v>
      </c>
      <c r="B97" t="s">
        <v>108</v>
      </c>
      <c r="C97" s="16">
        <v>3147313</v>
      </c>
      <c r="D97" s="16">
        <v>3058719</v>
      </c>
      <c r="E97" s="16">
        <v>45805</v>
      </c>
      <c r="F97" s="16">
        <v>42789</v>
      </c>
    </row>
    <row r="98" spans="1:6" x14ac:dyDescent="0.25">
      <c r="A98" t="s">
        <v>409</v>
      </c>
      <c r="B98" t="s">
        <v>109</v>
      </c>
      <c r="C98" s="16">
        <v>6928852</v>
      </c>
      <c r="D98" s="16">
        <v>6847131</v>
      </c>
      <c r="E98" s="16">
        <v>34430</v>
      </c>
      <c r="F98" s="16">
        <v>47291</v>
      </c>
    </row>
    <row r="99" spans="1:6" x14ac:dyDescent="0.25">
      <c r="A99" t="s">
        <v>410</v>
      </c>
      <c r="B99" t="s">
        <v>110</v>
      </c>
      <c r="C99" s="16">
        <v>14536375</v>
      </c>
      <c r="D99" s="16">
        <v>13316968</v>
      </c>
      <c r="E99" s="16">
        <v>509491</v>
      </c>
      <c r="F99" s="16">
        <v>709916</v>
      </c>
    </row>
    <row r="100" spans="1:6" x14ac:dyDescent="0.25">
      <c r="A100" t="s">
        <v>411</v>
      </c>
      <c r="B100" t="s">
        <v>111</v>
      </c>
      <c r="C100" s="16">
        <v>-524909</v>
      </c>
      <c r="D100" s="16">
        <v>-567348</v>
      </c>
      <c r="E100" s="16">
        <v>34018</v>
      </c>
      <c r="F100" s="16">
        <v>8421.0000000002328</v>
      </c>
    </row>
    <row r="101" spans="1:6" x14ac:dyDescent="0.25">
      <c r="A101" t="s">
        <v>412</v>
      </c>
      <c r="B101" t="s">
        <v>112</v>
      </c>
      <c r="C101" s="16">
        <v>8601702</v>
      </c>
      <c r="D101" s="16">
        <v>7644295</v>
      </c>
      <c r="E101" s="16">
        <v>196471</v>
      </c>
      <c r="F101" s="16">
        <v>760936</v>
      </c>
    </row>
    <row r="102" spans="1:6" x14ac:dyDescent="0.25">
      <c r="A102" t="s">
        <v>413</v>
      </c>
      <c r="B102" t="s">
        <v>113</v>
      </c>
      <c r="C102" s="16">
        <v>5376985</v>
      </c>
      <c r="D102" s="16">
        <v>5072927</v>
      </c>
      <c r="E102" s="16">
        <v>203210</v>
      </c>
      <c r="F102" s="16">
        <v>100848</v>
      </c>
    </row>
    <row r="103" spans="1:6" x14ac:dyDescent="0.25">
      <c r="A103" t="s">
        <v>414</v>
      </c>
      <c r="B103" t="s">
        <v>114</v>
      </c>
      <c r="C103" s="16">
        <v>4514093</v>
      </c>
      <c r="D103" s="16">
        <v>4174900</v>
      </c>
      <c r="E103" s="16">
        <v>95615</v>
      </c>
      <c r="F103" s="16">
        <v>243578</v>
      </c>
    </row>
    <row r="104" spans="1:6" x14ac:dyDescent="0.25">
      <c r="A104" t="s">
        <v>415</v>
      </c>
      <c r="B104" t="s">
        <v>115</v>
      </c>
      <c r="C104" s="16">
        <v>5460374</v>
      </c>
      <c r="D104" s="16">
        <v>5384149</v>
      </c>
      <c r="E104" s="16">
        <v>3374</v>
      </c>
      <c r="F104" s="16">
        <v>72851</v>
      </c>
    </row>
    <row r="105" spans="1:6" x14ac:dyDescent="0.25">
      <c r="A105" t="s">
        <v>416</v>
      </c>
      <c r="B105" t="s">
        <v>116</v>
      </c>
      <c r="C105" s="16">
        <v>2676925</v>
      </c>
      <c r="D105" s="16">
        <v>2581641</v>
      </c>
      <c r="E105" s="16">
        <v>79044</v>
      </c>
      <c r="F105" s="16">
        <v>16240</v>
      </c>
    </row>
    <row r="106" spans="1:6" x14ac:dyDescent="0.25">
      <c r="A106" t="s">
        <v>417</v>
      </c>
      <c r="B106" t="s">
        <v>117</v>
      </c>
      <c r="C106" s="16">
        <v>2422693</v>
      </c>
      <c r="D106" s="16">
        <v>2230111</v>
      </c>
      <c r="E106" s="16">
        <v>50665</v>
      </c>
      <c r="F106" s="16">
        <v>141917</v>
      </c>
    </row>
    <row r="107" spans="1:6" x14ac:dyDescent="0.25">
      <c r="A107" t="s">
        <v>418</v>
      </c>
      <c r="B107" t="s">
        <v>118</v>
      </c>
      <c r="C107" s="16">
        <v>1406479</v>
      </c>
      <c r="D107" s="16">
        <v>1152701</v>
      </c>
      <c r="E107" s="16">
        <v>-565</v>
      </c>
      <c r="F107" s="16">
        <v>254343</v>
      </c>
    </row>
    <row r="108" spans="1:6" x14ac:dyDescent="0.25">
      <c r="A108" t="s">
        <v>419</v>
      </c>
      <c r="B108" t="s">
        <v>119</v>
      </c>
      <c r="C108" s="16">
        <v>4807912</v>
      </c>
      <c r="D108" s="16">
        <v>4589960</v>
      </c>
      <c r="E108" s="16">
        <v>69460</v>
      </c>
      <c r="F108" s="16">
        <v>148492</v>
      </c>
    </row>
    <row r="109" spans="1:6" x14ac:dyDescent="0.25">
      <c r="A109" t="s">
        <v>420</v>
      </c>
      <c r="B109" t="s">
        <v>120</v>
      </c>
      <c r="C109" s="16">
        <v>1510246</v>
      </c>
      <c r="D109" s="16">
        <v>1471291</v>
      </c>
      <c r="E109" s="16">
        <v>41039</v>
      </c>
      <c r="F109" s="16">
        <v>-2084</v>
      </c>
    </row>
    <row r="110" spans="1:6" x14ac:dyDescent="0.25">
      <c r="A110" t="s">
        <v>421</v>
      </c>
      <c r="B110" t="s">
        <v>121</v>
      </c>
      <c r="C110" s="16">
        <v>980777</v>
      </c>
      <c r="D110" s="16">
        <v>935419</v>
      </c>
      <c r="E110" s="16">
        <v>38963</v>
      </c>
      <c r="F110" s="16">
        <v>6395</v>
      </c>
    </row>
    <row r="111" spans="1:6" x14ac:dyDescent="0.25">
      <c r="A111" t="s">
        <v>422</v>
      </c>
      <c r="B111" t="s">
        <v>122</v>
      </c>
      <c r="C111" s="16">
        <v>1488908</v>
      </c>
      <c r="D111" s="16">
        <v>1427521</v>
      </c>
      <c r="E111" s="16">
        <v>38483</v>
      </c>
      <c r="F111" s="16">
        <v>22904</v>
      </c>
    </row>
    <row r="112" spans="1:6" x14ac:dyDescent="0.25">
      <c r="A112" t="s">
        <v>423</v>
      </c>
      <c r="B112" t="s">
        <v>123</v>
      </c>
      <c r="C112" s="16">
        <v>4163845</v>
      </c>
      <c r="D112" s="16">
        <v>3886021</v>
      </c>
      <c r="E112" s="16">
        <v>77631</v>
      </c>
      <c r="F112" s="16">
        <v>200193</v>
      </c>
    </row>
    <row r="113" spans="1:6" x14ac:dyDescent="0.25">
      <c r="A113" t="s">
        <v>424</v>
      </c>
      <c r="B113" t="s">
        <v>124</v>
      </c>
      <c r="C113" s="16">
        <v>2529266</v>
      </c>
      <c r="D113" s="16">
        <v>2268591</v>
      </c>
      <c r="E113" s="16">
        <v>20876</v>
      </c>
      <c r="F113" s="16">
        <v>239799</v>
      </c>
    </row>
    <row r="114" spans="1:6" x14ac:dyDescent="0.25">
      <c r="A114" t="s">
        <v>425</v>
      </c>
      <c r="B114" t="s">
        <v>125</v>
      </c>
      <c r="C114" s="16">
        <v>2370175</v>
      </c>
      <c r="D114" s="16">
        <v>2122852</v>
      </c>
      <c r="E114" s="16">
        <v>112218</v>
      </c>
      <c r="F114" s="16">
        <v>135105</v>
      </c>
    </row>
    <row r="115" spans="1:6" x14ac:dyDescent="0.25">
      <c r="A115" t="s">
        <v>426</v>
      </c>
      <c r="B115" t="s">
        <v>126</v>
      </c>
      <c r="C115" s="16">
        <v>2291915</v>
      </c>
      <c r="D115" s="16">
        <v>2089769</v>
      </c>
      <c r="E115" s="16">
        <v>132760</v>
      </c>
      <c r="F115" s="16">
        <v>69386</v>
      </c>
    </row>
    <row r="116" spans="1:6" x14ac:dyDescent="0.25">
      <c r="A116" t="s">
        <v>427</v>
      </c>
      <c r="B116" t="s">
        <v>127</v>
      </c>
      <c r="C116" s="16">
        <v>4166684</v>
      </c>
      <c r="D116" s="16">
        <v>3995905</v>
      </c>
      <c r="E116" s="16">
        <v>103451</v>
      </c>
      <c r="F116" s="16">
        <v>67328</v>
      </c>
    </row>
    <row r="117" spans="1:6" x14ac:dyDescent="0.25">
      <c r="A117" t="s">
        <v>428</v>
      </c>
      <c r="B117" t="s">
        <v>128</v>
      </c>
      <c r="C117" s="16">
        <v>2053559</v>
      </c>
      <c r="D117" s="16">
        <v>1823920</v>
      </c>
      <c r="E117" s="16">
        <v>163385</v>
      </c>
      <c r="F117" s="16">
        <v>66254</v>
      </c>
    </row>
    <row r="118" spans="1:6" x14ac:dyDescent="0.25">
      <c r="A118" t="s">
        <v>429</v>
      </c>
      <c r="B118" t="s">
        <v>129</v>
      </c>
      <c r="C118" s="16">
        <v>2021455</v>
      </c>
      <c r="D118" s="16">
        <v>1877040</v>
      </c>
      <c r="E118" s="16">
        <v>99771</v>
      </c>
      <c r="F118" s="16">
        <v>44644</v>
      </c>
    </row>
    <row r="119" spans="1:6" x14ac:dyDescent="0.25">
      <c r="A119" t="s">
        <v>430</v>
      </c>
      <c r="B119" t="s">
        <v>130</v>
      </c>
      <c r="C119" s="16">
        <v>2594605</v>
      </c>
      <c r="D119" s="16">
        <v>2477987</v>
      </c>
      <c r="E119" s="16">
        <v>102646</v>
      </c>
      <c r="F119" s="16">
        <v>13972</v>
      </c>
    </row>
    <row r="120" spans="1:6" x14ac:dyDescent="0.25">
      <c r="A120" t="s">
        <v>431</v>
      </c>
      <c r="B120" t="s">
        <v>131</v>
      </c>
      <c r="C120" s="16">
        <v>2308950</v>
      </c>
      <c r="D120" s="16">
        <v>2280165</v>
      </c>
      <c r="E120" s="16">
        <v>26139</v>
      </c>
      <c r="F120" s="16">
        <v>2646</v>
      </c>
    </row>
    <row r="121" spans="1:6" x14ac:dyDescent="0.25">
      <c r="A121" t="s">
        <v>432</v>
      </c>
      <c r="B121" t="s">
        <v>132</v>
      </c>
      <c r="C121" s="16">
        <v>2551579</v>
      </c>
      <c r="D121" s="16">
        <v>2516570</v>
      </c>
      <c r="E121" s="16">
        <v>32348</v>
      </c>
      <c r="F121" s="16">
        <v>2661</v>
      </c>
    </row>
    <row r="122" spans="1:6" x14ac:dyDescent="0.25">
      <c r="A122" t="s">
        <v>433</v>
      </c>
      <c r="B122" t="s">
        <v>133</v>
      </c>
      <c r="C122" s="16">
        <v>475094</v>
      </c>
      <c r="D122" s="16">
        <v>457949</v>
      </c>
      <c r="E122" s="16">
        <v>15869</v>
      </c>
      <c r="F122" s="16">
        <v>1276</v>
      </c>
    </row>
    <row r="123" spans="1:6" x14ac:dyDescent="0.25">
      <c r="A123" t="s">
        <v>434</v>
      </c>
      <c r="B123" t="s">
        <v>134</v>
      </c>
      <c r="C123" s="16">
        <v>1189439</v>
      </c>
      <c r="D123" s="16">
        <v>1077919</v>
      </c>
      <c r="E123" s="16">
        <v>75905</v>
      </c>
      <c r="F123" s="16">
        <v>35615</v>
      </c>
    </row>
    <row r="124" spans="1:6" x14ac:dyDescent="0.25">
      <c r="A124" t="s">
        <v>435</v>
      </c>
      <c r="B124" t="s">
        <v>135</v>
      </c>
      <c r="C124" s="16">
        <v>1826491</v>
      </c>
      <c r="D124" s="16">
        <v>1759328</v>
      </c>
      <c r="E124" s="16">
        <v>35096</v>
      </c>
      <c r="F124" s="16">
        <v>32067</v>
      </c>
    </row>
    <row r="125" spans="1:6" x14ac:dyDescent="0.25">
      <c r="A125" t="s">
        <v>436</v>
      </c>
      <c r="B125" t="s">
        <v>136</v>
      </c>
      <c r="C125" s="16">
        <v>4061991</v>
      </c>
      <c r="D125" s="16">
        <v>3707474</v>
      </c>
      <c r="E125" s="16">
        <v>234695</v>
      </c>
      <c r="F125" s="16">
        <v>119822</v>
      </c>
    </row>
    <row r="126" spans="1:6" x14ac:dyDescent="0.25">
      <c r="A126" t="s">
        <v>437</v>
      </c>
      <c r="B126" t="s">
        <v>137</v>
      </c>
      <c r="C126" s="16">
        <v>16446168</v>
      </c>
      <c r="D126" s="16">
        <v>8878629</v>
      </c>
      <c r="E126" s="16">
        <v>34910</v>
      </c>
      <c r="F126" s="16">
        <v>7532629</v>
      </c>
    </row>
    <row r="127" spans="1:6" x14ac:dyDescent="0.25">
      <c r="A127" t="s">
        <v>438</v>
      </c>
      <c r="B127" t="s">
        <v>138</v>
      </c>
      <c r="C127" s="16">
        <v>9292958</v>
      </c>
      <c r="D127" s="16">
        <v>6653365</v>
      </c>
      <c r="E127" s="16">
        <v>166429</v>
      </c>
      <c r="F127" s="16">
        <v>2473164</v>
      </c>
    </row>
    <row r="128" spans="1:6" x14ac:dyDescent="0.25">
      <c r="A128" t="s">
        <v>439</v>
      </c>
      <c r="B128" t="s">
        <v>139</v>
      </c>
      <c r="C128" s="16">
        <v>4384778</v>
      </c>
      <c r="D128" s="16">
        <v>3719157</v>
      </c>
      <c r="E128" s="16">
        <v>70671</v>
      </c>
      <c r="F128" s="16">
        <v>594950</v>
      </c>
    </row>
    <row r="129" spans="1:6" x14ac:dyDescent="0.25">
      <c r="A129" t="s">
        <v>440</v>
      </c>
      <c r="B129" t="s">
        <v>140</v>
      </c>
      <c r="C129" s="16">
        <v>11498934</v>
      </c>
      <c r="D129" s="16">
        <v>8555530</v>
      </c>
      <c r="E129" s="16">
        <v>172738</v>
      </c>
      <c r="F129" s="16">
        <v>2770666</v>
      </c>
    </row>
    <row r="130" spans="1:6" x14ac:dyDescent="0.25">
      <c r="A130" t="s">
        <v>441</v>
      </c>
      <c r="B130" t="s">
        <v>141</v>
      </c>
      <c r="C130" s="16">
        <v>4198634</v>
      </c>
      <c r="D130" s="16">
        <v>4051165</v>
      </c>
      <c r="E130" s="16">
        <v>82067</v>
      </c>
      <c r="F130" s="16">
        <v>65402</v>
      </c>
    </row>
    <row r="131" spans="1:6" x14ac:dyDescent="0.25">
      <c r="A131" t="s">
        <v>442</v>
      </c>
      <c r="B131" t="s">
        <v>142</v>
      </c>
      <c r="C131" s="16">
        <v>3927301</v>
      </c>
      <c r="D131" s="16">
        <v>3441767</v>
      </c>
      <c r="E131" s="16">
        <v>208170</v>
      </c>
      <c r="F131" s="16">
        <v>277364</v>
      </c>
    </row>
    <row r="132" spans="1:6" x14ac:dyDescent="0.25">
      <c r="A132" t="s">
        <v>443</v>
      </c>
      <c r="B132" t="s">
        <v>143</v>
      </c>
      <c r="C132" s="16">
        <v>4618174</v>
      </c>
      <c r="D132" s="16">
        <v>3963057</v>
      </c>
      <c r="E132" s="16">
        <v>107632</v>
      </c>
      <c r="F132" s="16">
        <v>547485</v>
      </c>
    </row>
    <row r="133" spans="1:6" x14ac:dyDescent="0.25">
      <c r="A133" t="s">
        <v>444</v>
      </c>
      <c r="B133" t="s">
        <v>144</v>
      </c>
      <c r="C133" s="16">
        <v>5082367</v>
      </c>
      <c r="D133" s="16">
        <v>4369478</v>
      </c>
      <c r="E133" s="16">
        <v>188266</v>
      </c>
      <c r="F133" s="16">
        <v>524623</v>
      </c>
    </row>
    <row r="134" spans="1:6" x14ac:dyDescent="0.25">
      <c r="A134" t="s">
        <v>445</v>
      </c>
      <c r="B134" t="s">
        <v>145</v>
      </c>
      <c r="C134" s="16">
        <v>13406084</v>
      </c>
      <c r="D134" s="16">
        <v>12558998</v>
      </c>
      <c r="E134" s="16">
        <v>236174</v>
      </c>
      <c r="F134" s="16">
        <v>610912</v>
      </c>
    </row>
    <row r="135" spans="1:6" x14ac:dyDescent="0.25">
      <c r="A135" t="s">
        <v>446</v>
      </c>
      <c r="B135" t="s">
        <v>146</v>
      </c>
      <c r="C135" s="16">
        <v>4778889</v>
      </c>
      <c r="D135" s="16">
        <v>4574896</v>
      </c>
      <c r="E135" s="16">
        <v>228939</v>
      </c>
      <c r="F135" s="16">
        <v>-24946</v>
      </c>
    </row>
    <row r="136" spans="1:6" x14ac:dyDescent="0.25">
      <c r="A136" t="s">
        <v>447</v>
      </c>
      <c r="B136" t="s">
        <v>147</v>
      </c>
      <c r="C136" s="16">
        <v>5567915</v>
      </c>
      <c r="D136" s="16">
        <v>4789098</v>
      </c>
      <c r="E136" s="16">
        <v>249140</v>
      </c>
      <c r="F136" s="16">
        <v>529677</v>
      </c>
    </row>
    <row r="137" spans="1:6" x14ac:dyDescent="0.25">
      <c r="A137" t="s">
        <v>448</v>
      </c>
      <c r="B137" t="s">
        <v>148</v>
      </c>
      <c r="C137" s="16">
        <v>8630791</v>
      </c>
      <c r="D137" s="16">
        <v>8136964</v>
      </c>
      <c r="E137" s="16">
        <v>222247</v>
      </c>
      <c r="F137" s="16">
        <v>271580</v>
      </c>
    </row>
    <row r="138" spans="1:6" x14ac:dyDescent="0.25">
      <c r="A138" t="s">
        <v>449</v>
      </c>
      <c r="B138" t="s">
        <v>149</v>
      </c>
      <c r="C138" s="16">
        <v>1291003</v>
      </c>
      <c r="D138" s="16">
        <v>1242270</v>
      </c>
      <c r="E138" s="16">
        <v>43390</v>
      </c>
      <c r="F138" s="16">
        <v>5343</v>
      </c>
    </row>
    <row r="139" spans="1:6" x14ac:dyDescent="0.25">
      <c r="A139" t="s">
        <v>450</v>
      </c>
      <c r="B139" t="s">
        <v>150</v>
      </c>
      <c r="C139" s="16">
        <v>14692679</v>
      </c>
      <c r="D139" s="16">
        <v>12446939</v>
      </c>
      <c r="E139" s="16">
        <v>269660</v>
      </c>
      <c r="F139" s="16">
        <v>1976080</v>
      </c>
    </row>
    <row r="140" spans="1:6" x14ac:dyDescent="0.25">
      <c r="A140" t="s">
        <v>451</v>
      </c>
      <c r="B140" t="s">
        <v>151</v>
      </c>
      <c r="C140" s="16">
        <v>4762289</v>
      </c>
      <c r="D140" s="16">
        <v>4626926</v>
      </c>
      <c r="E140" s="16">
        <v>50937</v>
      </c>
      <c r="F140" s="16">
        <v>84426</v>
      </c>
    </row>
    <row r="141" spans="1:6" x14ac:dyDescent="0.25">
      <c r="A141" t="s">
        <v>452</v>
      </c>
      <c r="B141" t="s">
        <v>152</v>
      </c>
      <c r="C141" s="16">
        <v>8471389</v>
      </c>
      <c r="D141" s="16">
        <v>7832228</v>
      </c>
      <c r="E141" s="16">
        <v>282862</v>
      </c>
      <c r="F141" s="16">
        <v>356299</v>
      </c>
    </row>
    <row r="142" spans="1:6" x14ac:dyDescent="0.25">
      <c r="A142" t="s">
        <v>453</v>
      </c>
      <c r="B142" t="s">
        <v>153</v>
      </c>
      <c r="C142" s="16">
        <v>9558826</v>
      </c>
      <c r="D142" s="16">
        <v>8576215</v>
      </c>
      <c r="E142" s="16">
        <v>260267</v>
      </c>
      <c r="F142" s="16">
        <v>722344</v>
      </c>
    </row>
    <row r="143" spans="1:6" x14ac:dyDescent="0.25">
      <c r="A143" t="s">
        <v>454</v>
      </c>
      <c r="B143" t="s">
        <v>154</v>
      </c>
      <c r="C143" s="16">
        <v>10753785</v>
      </c>
      <c r="D143" s="16">
        <v>9880978</v>
      </c>
      <c r="E143" s="16">
        <v>439502</v>
      </c>
      <c r="F143" s="16">
        <v>433305</v>
      </c>
    </row>
    <row r="144" spans="1:6" x14ac:dyDescent="0.25">
      <c r="A144" t="s">
        <v>455</v>
      </c>
      <c r="B144" t="s">
        <v>155</v>
      </c>
      <c r="C144" s="16">
        <v>4270816</v>
      </c>
      <c r="D144" s="16">
        <v>3913269</v>
      </c>
      <c r="E144" s="16">
        <v>153067</v>
      </c>
      <c r="F144" s="16">
        <v>204480</v>
      </c>
    </row>
    <row r="145" spans="1:6" x14ac:dyDescent="0.25">
      <c r="A145" t="s">
        <v>456</v>
      </c>
      <c r="B145" t="s">
        <v>156</v>
      </c>
      <c r="C145" s="16">
        <v>2864859</v>
      </c>
      <c r="D145" s="16">
        <v>2405554</v>
      </c>
      <c r="E145" s="16">
        <v>11060</v>
      </c>
      <c r="F145" s="16">
        <v>448245</v>
      </c>
    </row>
    <row r="146" spans="1:6" x14ac:dyDescent="0.25">
      <c r="A146" t="s">
        <v>457</v>
      </c>
      <c r="B146" t="s">
        <v>157</v>
      </c>
      <c r="C146" s="16">
        <v>1793387</v>
      </c>
      <c r="D146" s="16">
        <v>1764837</v>
      </c>
      <c r="E146" s="16">
        <v>313</v>
      </c>
      <c r="F146" s="16">
        <v>28237</v>
      </c>
    </row>
    <row r="147" spans="1:6" x14ac:dyDescent="0.25">
      <c r="A147" t="s">
        <v>458</v>
      </c>
      <c r="B147" t="s">
        <v>158</v>
      </c>
      <c r="C147" s="16">
        <v>2930294</v>
      </c>
      <c r="D147" s="16">
        <v>2676268</v>
      </c>
      <c r="E147" s="16">
        <v>149618</v>
      </c>
      <c r="F147" s="16">
        <v>104408</v>
      </c>
    </row>
    <row r="148" spans="1:6" x14ac:dyDescent="0.25">
      <c r="A148" t="s">
        <v>459</v>
      </c>
      <c r="B148" t="s">
        <v>159</v>
      </c>
      <c r="C148" s="16">
        <v>3077137</v>
      </c>
      <c r="D148" s="16">
        <v>2845041</v>
      </c>
      <c r="E148" s="16">
        <v>194019</v>
      </c>
      <c r="F148" s="16">
        <v>38077</v>
      </c>
    </row>
    <row r="149" spans="1:6" x14ac:dyDescent="0.25">
      <c r="A149" t="s">
        <v>460</v>
      </c>
      <c r="B149" t="s">
        <v>160</v>
      </c>
      <c r="C149" s="16">
        <v>3807674</v>
      </c>
      <c r="D149" s="16">
        <v>3548573</v>
      </c>
      <c r="E149" s="16">
        <v>196985</v>
      </c>
      <c r="F149" s="16">
        <v>62116</v>
      </c>
    </row>
    <row r="150" spans="1:6" x14ac:dyDescent="0.25">
      <c r="A150" t="s">
        <v>461</v>
      </c>
      <c r="B150" t="s">
        <v>161</v>
      </c>
      <c r="C150" s="16">
        <v>2560508</v>
      </c>
      <c r="D150" s="16">
        <v>2425364</v>
      </c>
      <c r="E150" s="16">
        <v>63085</v>
      </c>
      <c r="F150" s="16">
        <v>72059</v>
      </c>
    </row>
    <row r="151" spans="1:6" x14ac:dyDescent="0.25">
      <c r="A151" t="s">
        <v>462</v>
      </c>
      <c r="B151" t="s">
        <v>162</v>
      </c>
      <c r="C151" s="16">
        <v>1511831</v>
      </c>
      <c r="D151" s="16">
        <v>1419998</v>
      </c>
      <c r="E151" s="16">
        <v>80995</v>
      </c>
      <c r="F151" s="16">
        <v>10838</v>
      </c>
    </row>
    <row r="152" spans="1:6" x14ac:dyDescent="0.25">
      <c r="A152" t="s">
        <v>463</v>
      </c>
      <c r="B152" t="s">
        <v>163</v>
      </c>
      <c r="C152" s="16">
        <v>4384697</v>
      </c>
      <c r="D152" s="16">
        <v>4221726</v>
      </c>
      <c r="E152" s="16">
        <v>97523</v>
      </c>
      <c r="F152" s="16">
        <v>65448</v>
      </c>
    </row>
    <row r="153" spans="1:6" x14ac:dyDescent="0.25">
      <c r="A153" t="s">
        <v>464</v>
      </c>
      <c r="B153" t="s">
        <v>164</v>
      </c>
      <c r="C153" s="16">
        <v>1340931</v>
      </c>
      <c r="D153" s="16">
        <v>1336600</v>
      </c>
      <c r="E153" s="16">
        <v>11991</v>
      </c>
      <c r="F153" s="16">
        <v>-7660</v>
      </c>
    </row>
    <row r="154" spans="1:6" x14ac:dyDescent="0.25">
      <c r="A154" t="s">
        <v>465</v>
      </c>
      <c r="B154" t="s">
        <v>165</v>
      </c>
      <c r="C154" s="16">
        <v>1106366</v>
      </c>
      <c r="D154" s="16">
        <v>1097214</v>
      </c>
      <c r="E154" s="16">
        <v>8963</v>
      </c>
      <c r="F154" s="16">
        <v>189</v>
      </c>
    </row>
    <row r="155" spans="1:6" x14ac:dyDescent="0.25">
      <c r="A155" t="s">
        <v>466</v>
      </c>
      <c r="B155" t="s">
        <v>166</v>
      </c>
      <c r="C155" s="16">
        <v>2818153</v>
      </c>
      <c r="D155" s="16">
        <v>2481060</v>
      </c>
      <c r="E155" s="16">
        <v>139943</v>
      </c>
      <c r="F155" s="16">
        <v>197150</v>
      </c>
    </row>
    <row r="156" spans="1:6" x14ac:dyDescent="0.25">
      <c r="A156" t="s">
        <v>467</v>
      </c>
      <c r="B156" t="s">
        <v>167</v>
      </c>
      <c r="C156" s="16">
        <v>4632537</v>
      </c>
      <c r="D156" s="16">
        <v>4340071</v>
      </c>
      <c r="E156" s="16">
        <v>88541</v>
      </c>
      <c r="F156" s="16">
        <v>203925</v>
      </c>
    </row>
    <row r="157" spans="1:6" x14ac:dyDescent="0.25">
      <c r="A157" t="s">
        <v>468</v>
      </c>
      <c r="B157" t="s">
        <v>168</v>
      </c>
      <c r="C157" s="16">
        <v>1171126</v>
      </c>
      <c r="D157" s="16">
        <v>1002625</v>
      </c>
      <c r="E157" s="16">
        <v>119777</v>
      </c>
      <c r="F157" s="16">
        <v>48724</v>
      </c>
    </row>
    <row r="158" spans="1:6" x14ac:dyDescent="0.25">
      <c r="A158" t="s">
        <v>469</v>
      </c>
      <c r="B158" t="s">
        <v>169</v>
      </c>
      <c r="C158" s="16">
        <v>1006851</v>
      </c>
      <c r="D158" s="16">
        <v>889903</v>
      </c>
      <c r="E158" s="16">
        <v>78495</v>
      </c>
      <c r="F158" s="16">
        <v>38453</v>
      </c>
    </row>
    <row r="159" spans="1:6" x14ac:dyDescent="0.25">
      <c r="A159" t="s">
        <v>470</v>
      </c>
      <c r="B159" t="s">
        <v>170</v>
      </c>
      <c r="C159" s="16">
        <v>415888</v>
      </c>
      <c r="D159" s="16">
        <v>420692</v>
      </c>
      <c r="E159" s="16">
        <v>-4930</v>
      </c>
      <c r="F159" s="16">
        <v>126</v>
      </c>
    </row>
    <row r="160" spans="1:6" x14ac:dyDescent="0.25">
      <c r="A160" t="s">
        <v>471</v>
      </c>
      <c r="B160" t="s">
        <v>171</v>
      </c>
      <c r="C160" s="16">
        <v>57342</v>
      </c>
      <c r="D160" s="16">
        <v>54896</v>
      </c>
      <c r="E160" s="16">
        <v>3145</v>
      </c>
      <c r="F160" s="16">
        <v>-699</v>
      </c>
    </row>
    <row r="161" spans="1:6" x14ac:dyDescent="0.25">
      <c r="A161" t="s">
        <v>472</v>
      </c>
      <c r="B161" t="s">
        <v>172</v>
      </c>
      <c r="C161" s="16">
        <v>-175001</v>
      </c>
      <c r="D161" s="16">
        <v>-214246</v>
      </c>
      <c r="E161" s="16">
        <v>25175</v>
      </c>
      <c r="F161" s="16">
        <v>14070</v>
      </c>
    </row>
    <row r="162" spans="1:6" x14ac:dyDescent="0.25">
      <c r="A162" t="s">
        <v>473</v>
      </c>
      <c r="B162" t="s">
        <v>173</v>
      </c>
      <c r="C162" s="16">
        <v>7201</v>
      </c>
      <c r="D162" s="16">
        <v>-8285</v>
      </c>
      <c r="E162" s="16">
        <v>15297</v>
      </c>
      <c r="F162" s="16">
        <v>189</v>
      </c>
    </row>
    <row r="163" spans="1:6" x14ac:dyDescent="0.25">
      <c r="A163" t="s">
        <v>474</v>
      </c>
      <c r="B163" t="s">
        <v>174</v>
      </c>
      <c r="C163" s="16">
        <v>1272587</v>
      </c>
      <c r="D163" s="16">
        <v>1227780</v>
      </c>
      <c r="E163" s="16">
        <v>20214</v>
      </c>
      <c r="F163" s="16">
        <v>24593</v>
      </c>
    </row>
    <row r="164" spans="1:6" x14ac:dyDescent="0.25">
      <c r="A164" t="s">
        <v>475</v>
      </c>
      <c r="B164" t="s">
        <v>175</v>
      </c>
      <c r="C164" s="16">
        <v>2001727</v>
      </c>
      <c r="D164" s="16">
        <v>1968478</v>
      </c>
      <c r="E164" s="16">
        <v>43483</v>
      </c>
      <c r="F164" s="16">
        <v>-10234</v>
      </c>
    </row>
    <row r="165" spans="1:6" x14ac:dyDescent="0.25">
      <c r="A165" t="s">
        <v>476</v>
      </c>
      <c r="B165" t="s">
        <v>176</v>
      </c>
      <c r="C165" s="16">
        <v>611301</v>
      </c>
      <c r="D165" s="16">
        <v>627279</v>
      </c>
      <c r="E165" s="16">
        <v>21932</v>
      </c>
      <c r="F165" s="16">
        <v>-37910</v>
      </c>
    </row>
    <row r="166" spans="1:6" x14ac:dyDescent="0.25">
      <c r="A166" t="s">
        <v>477</v>
      </c>
      <c r="B166" t="s">
        <v>177</v>
      </c>
      <c r="C166" s="16">
        <v>2125043</v>
      </c>
      <c r="D166" s="16">
        <v>2051069</v>
      </c>
      <c r="E166" s="16">
        <v>45364</v>
      </c>
      <c r="F166" s="16">
        <v>28610</v>
      </c>
    </row>
    <row r="167" spans="1:6" x14ac:dyDescent="0.25">
      <c r="A167" t="s">
        <v>478</v>
      </c>
      <c r="B167" t="s">
        <v>178</v>
      </c>
      <c r="C167" s="16">
        <v>3891296</v>
      </c>
      <c r="D167" s="16">
        <v>3655852</v>
      </c>
      <c r="E167" s="16">
        <v>162165</v>
      </c>
      <c r="F167" s="16">
        <v>73279</v>
      </c>
    </row>
    <row r="168" spans="1:6" x14ac:dyDescent="0.25">
      <c r="A168" t="s">
        <v>479</v>
      </c>
      <c r="B168" t="s">
        <v>179</v>
      </c>
      <c r="C168" s="16">
        <v>1262776</v>
      </c>
      <c r="D168" s="16">
        <v>1207802</v>
      </c>
      <c r="E168" s="16">
        <v>46775</v>
      </c>
      <c r="F168" s="16">
        <v>8199</v>
      </c>
    </row>
    <row r="169" spans="1:6" x14ac:dyDescent="0.25">
      <c r="A169" t="s">
        <v>480</v>
      </c>
      <c r="B169" t="s">
        <v>180</v>
      </c>
      <c r="C169" s="16">
        <v>918888</v>
      </c>
      <c r="D169" s="16">
        <v>895497</v>
      </c>
      <c r="E169" s="16">
        <v>17582</v>
      </c>
      <c r="F169" s="16">
        <v>5809</v>
      </c>
    </row>
    <row r="170" spans="1:6" x14ac:dyDescent="0.25">
      <c r="A170" t="s">
        <v>481</v>
      </c>
      <c r="B170" t="s">
        <v>181</v>
      </c>
      <c r="C170" s="16">
        <v>419912</v>
      </c>
      <c r="D170" s="16">
        <v>374628</v>
      </c>
      <c r="E170" s="16">
        <v>4887</v>
      </c>
      <c r="F170" s="16">
        <v>40397</v>
      </c>
    </row>
    <row r="171" spans="1:6" x14ac:dyDescent="0.25">
      <c r="A171" t="s">
        <v>482</v>
      </c>
      <c r="B171" t="s">
        <v>182</v>
      </c>
      <c r="C171" s="16">
        <v>2522448</v>
      </c>
      <c r="D171" s="16">
        <v>2434280</v>
      </c>
      <c r="E171" s="16">
        <v>65878</v>
      </c>
      <c r="F171" s="16">
        <v>22290</v>
      </c>
    </row>
    <row r="172" spans="1:6" x14ac:dyDescent="0.25">
      <c r="A172" t="s">
        <v>483</v>
      </c>
      <c r="B172" t="s">
        <v>183</v>
      </c>
      <c r="C172" s="16">
        <v>1531802</v>
      </c>
      <c r="D172" s="16">
        <v>1521642</v>
      </c>
      <c r="E172" s="16">
        <v>10944</v>
      </c>
      <c r="F172" s="16">
        <v>-784</v>
      </c>
    </row>
    <row r="173" spans="1:6" x14ac:dyDescent="0.25">
      <c r="A173" t="s">
        <v>484</v>
      </c>
      <c r="B173" t="s">
        <v>184</v>
      </c>
      <c r="C173" s="16">
        <v>481634</v>
      </c>
      <c r="D173" s="16">
        <v>461352</v>
      </c>
      <c r="E173" s="16">
        <v>16106</v>
      </c>
      <c r="F173" s="16">
        <v>4176</v>
      </c>
    </row>
    <row r="174" spans="1:6" x14ac:dyDescent="0.25">
      <c r="A174" t="s">
        <v>485</v>
      </c>
      <c r="B174" t="s">
        <v>185</v>
      </c>
      <c r="C174" s="16">
        <v>32707720</v>
      </c>
      <c r="D174" s="16">
        <v>20016063</v>
      </c>
      <c r="E174" s="16">
        <v>89234</v>
      </c>
      <c r="F174" s="16">
        <v>12602423</v>
      </c>
    </row>
    <row r="175" spans="1:6" x14ac:dyDescent="0.25">
      <c r="A175" t="s">
        <v>486</v>
      </c>
      <c r="B175" t="s">
        <v>186</v>
      </c>
      <c r="C175" s="16">
        <v>5946882</v>
      </c>
      <c r="D175" s="16">
        <v>4758648</v>
      </c>
      <c r="E175" s="16">
        <v>69884</v>
      </c>
      <c r="F175" s="16">
        <v>1118350</v>
      </c>
    </row>
    <row r="176" spans="1:6" x14ac:dyDescent="0.25">
      <c r="A176" t="s">
        <v>487</v>
      </c>
      <c r="B176" t="s">
        <v>187</v>
      </c>
      <c r="C176" s="16">
        <v>5170806</v>
      </c>
      <c r="D176" s="16">
        <v>4343664</v>
      </c>
      <c r="E176" s="16">
        <v>385031</v>
      </c>
      <c r="F176" s="16">
        <v>442111.00000000093</v>
      </c>
    </row>
    <row r="177" spans="1:6" x14ac:dyDescent="0.25">
      <c r="A177" t="s">
        <v>488</v>
      </c>
      <c r="B177" t="s">
        <v>188</v>
      </c>
      <c r="C177" s="16">
        <v>2034048</v>
      </c>
      <c r="D177" s="16">
        <v>1687403</v>
      </c>
      <c r="E177" s="16">
        <v>138393</v>
      </c>
      <c r="F177" s="16">
        <v>208252</v>
      </c>
    </row>
    <row r="178" spans="1:6" x14ac:dyDescent="0.25">
      <c r="A178" t="s">
        <v>489</v>
      </c>
      <c r="B178" t="s">
        <v>189</v>
      </c>
      <c r="C178" s="16">
        <v>5181653</v>
      </c>
      <c r="D178" s="16">
        <v>4242205</v>
      </c>
      <c r="E178" s="16">
        <v>265915</v>
      </c>
      <c r="F178" s="16">
        <v>673533</v>
      </c>
    </row>
    <row r="179" spans="1:6" x14ac:dyDescent="0.25">
      <c r="A179" t="s">
        <v>490</v>
      </c>
      <c r="B179" t="s">
        <v>190</v>
      </c>
      <c r="C179" s="16">
        <v>3546208</v>
      </c>
      <c r="D179" s="16">
        <v>3247213</v>
      </c>
      <c r="E179" s="16">
        <v>155255</v>
      </c>
      <c r="F179" s="16">
        <v>143740</v>
      </c>
    </row>
    <row r="180" spans="1:6" x14ac:dyDescent="0.25">
      <c r="A180" t="s">
        <v>491</v>
      </c>
      <c r="B180" t="s">
        <v>191</v>
      </c>
      <c r="C180" s="16">
        <v>3606634</v>
      </c>
      <c r="D180" s="16">
        <v>3168518</v>
      </c>
      <c r="E180" s="16">
        <v>64301</v>
      </c>
      <c r="F180" s="16">
        <v>373815</v>
      </c>
    </row>
    <row r="181" spans="1:6" x14ac:dyDescent="0.25">
      <c r="A181" t="s">
        <v>492</v>
      </c>
      <c r="B181" t="s">
        <v>192</v>
      </c>
      <c r="C181" s="16">
        <v>4380061</v>
      </c>
      <c r="D181" s="16">
        <v>3703034</v>
      </c>
      <c r="E181" s="16">
        <v>55777</v>
      </c>
      <c r="F181" s="16">
        <v>621250</v>
      </c>
    </row>
    <row r="182" spans="1:6" x14ac:dyDescent="0.25">
      <c r="A182" t="s">
        <v>493</v>
      </c>
      <c r="B182" t="s">
        <v>193</v>
      </c>
      <c r="C182" s="16">
        <v>4582700</v>
      </c>
      <c r="D182" s="16">
        <v>3813430</v>
      </c>
      <c r="E182" s="16">
        <v>127112</v>
      </c>
      <c r="F182" s="16">
        <v>642158</v>
      </c>
    </row>
    <row r="183" spans="1:6" x14ac:dyDescent="0.25">
      <c r="A183" t="s">
        <v>494</v>
      </c>
      <c r="B183" t="s">
        <v>194</v>
      </c>
      <c r="C183" s="16">
        <v>9697098</v>
      </c>
      <c r="D183" s="16">
        <v>7920601</v>
      </c>
      <c r="E183" s="16">
        <v>176987</v>
      </c>
      <c r="F183" s="16">
        <v>1599510</v>
      </c>
    </row>
    <row r="184" spans="1:6" x14ac:dyDescent="0.25">
      <c r="A184" t="s">
        <v>495</v>
      </c>
      <c r="B184" t="s">
        <v>195</v>
      </c>
      <c r="C184" s="16">
        <v>2266315</v>
      </c>
      <c r="D184" s="16">
        <v>2105019</v>
      </c>
      <c r="E184" s="16">
        <v>78835</v>
      </c>
      <c r="F184" s="16">
        <v>82461</v>
      </c>
    </row>
    <row r="185" spans="1:6" x14ac:dyDescent="0.25">
      <c r="A185" t="s">
        <v>496</v>
      </c>
      <c r="B185" t="s">
        <v>196</v>
      </c>
      <c r="C185" s="16">
        <v>3104108</v>
      </c>
      <c r="D185" s="16">
        <v>3076070</v>
      </c>
      <c r="E185" s="16">
        <v>22423</v>
      </c>
      <c r="F185" s="16">
        <v>5615</v>
      </c>
    </row>
    <row r="186" spans="1:6" x14ac:dyDescent="0.25">
      <c r="A186" t="s">
        <v>497</v>
      </c>
      <c r="B186" t="s">
        <v>197</v>
      </c>
      <c r="C186" s="16">
        <v>2594702</v>
      </c>
      <c r="D186" s="16">
        <v>2426408</v>
      </c>
      <c r="E186" s="16">
        <v>62035</v>
      </c>
      <c r="F186" s="16">
        <v>106259</v>
      </c>
    </row>
    <row r="187" spans="1:6" x14ac:dyDescent="0.25">
      <c r="A187" t="s">
        <v>498</v>
      </c>
      <c r="B187" t="s">
        <v>198</v>
      </c>
      <c r="C187" s="16">
        <v>4096564</v>
      </c>
      <c r="D187" s="16">
        <v>3316411</v>
      </c>
      <c r="E187" s="16">
        <v>239993</v>
      </c>
      <c r="F187" s="16">
        <v>540160</v>
      </c>
    </row>
    <row r="188" spans="1:6" x14ac:dyDescent="0.25">
      <c r="A188" t="s">
        <v>499</v>
      </c>
      <c r="B188" t="s">
        <v>199</v>
      </c>
      <c r="C188" s="16">
        <v>1063200</v>
      </c>
      <c r="D188" s="16">
        <v>869974</v>
      </c>
      <c r="E188" s="16">
        <v>93084</v>
      </c>
      <c r="F188" s="16">
        <v>100142</v>
      </c>
    </row>
    <row r="189" spans="1:6" x14ac:dyDescent="0.25">
      <c r="A189" t="s">
        <v>500</v>
      </c>
      <c r="B189" t="s">
        <v>200</v>
      </c>
      <c r="C189" s="16">
        <v>4271793</v>
      </c>
      <c r="D189" s="16">
        <v>3450983</v>
      </c>
      <c r="E189" s="16">
        <v>144914</v>
      </c>
      <c r="F189" s="16">
        <v>675896</v>
      </c>
    </row>
    <row r="190" spans="1:6" x14ac:dyDescent="0.25">
      <c r="A190" t="s">
        <v>501</v>
      </c>
      <c r="B190" t="s">
        <v>201</v>
      </c>
      <c r="C190" s="16">
        <v>525508</v>
      </c>
      <c r="D190" s="16">
        <v>448813</v>
      </c>
      <c r="E190" s="16">
        <v>67577</v>
      </c>
      <c r="F190" s="16">
        <v>9118</v>
      </c>
    </row>
    <row r="191" spans="1:6" x14ac:dyDescent="0.25">
      <c r="A191" t="s">
        <v>502</v>
      </c>
      <c r="B191" t="s">
        <v>202</v>
      </c>
      <c r="C191" s="16">
        <v>39073</v>
      </c>
      <c r="D191" s="16">
        <v>30721</v>
      </c>
      <c r="E191" s="16">
        <v>6031</v>
      </c>
      <c r="F191" s="16">
        <v>2321</v>
      </c>
    </row>
    <row r="192" spans="1:6" x14ac:dyDescent="0.25">
      <c r="A192" t="s">
        <v>503</v>
      </c>
      <c r="B192" t="s">
        <v>203</v>
      </c>
      <c r="C192" s="16">
        <v>1603230</v>
      </c>
      <c r="D192" s="16">
        <v>1632028</v>
      </c>
      <c r="E192" s="16">
        <v>60790</v>
      </c>
      <c r="F192" s="16">
        <v>-89588</v>
      </c>
    </row>
    <row r="193" spans="1:6" x14ac:dyDescent="0.25">
      <c r="A193" t="s">
        <v>504</v>
      </c>
      <c r="B193" t="s">
        <v>204</v>
      </c>
      <c r="C193" s="16">
        <v>1662971</v>
      </c>
      <c r="D193" s="16">
        <v>1666449</v>
      </c>
      <c r="E193" s="16">
        <v>20802</v>
      </c>
      <c r="F193" s="16">
        <v>-24280</v>
      </c>
    </row>
    <row r="194" spans="1:6" x14ac:dyDescent="0.25">
      <c r="A194" t="s">
        <v>505</v>
      </c>
      <c r="B194" t="s">
        <v>205</v>
      </c>
      <c r="C194" s="16">
        <v>1301889</v>
      </c>
      <c r="D194" s="16">
        <v>1244125</v>
      </c>
      <c r="E194" s="16">
        <v>46456</v>
      </c>
      <c r="F194" s="16">
        <v>11308</v>
      </c>
    </row>
    <row r="195" spans="1:6" x14ac:dyDescent="0.25">
      <c r="A195" t="s">
        <v>506</v>
      </c>
      <c r="B195" t="s">
        <v>206</v>
      </c>
      <c r="C195" s="16">
        <v>2179464</v>
      </c>
      <c r="D195" s="16">
        <v>2124988</v>
      </c>
      <c r="E195" s="16">
        <v>16782</v>
      </c>
      <c r="F195" s="16">
        <v>37694</v>
      </c>
    </row>
    <row r="196" spans="1:6" x14ac:dyDescent="0.25">
      <c r="A196" t="s">
        <v>507</v>
      </c>
      <c r="B196" t="s">
        <v>207</v>
      </c>
      <c r="C196" s="16">
        <v>451109</v>
      </c>
      <c r="D196" s="16">
        <v>441634</v>
      </c>
      <c r="E196" s="16">
        <v>4923</v>
      </c>
      <c r="F196" s="16">
        <v>4552</v>
      </c>
    </row>
    <row r="197" spans="1:6" x14ac:dyDescent="0.25">
      <c r="A197" t="s">
        <v>508</v>
      </c>
      <c r="B197" t="s">
        <v>208</v>
      </c>
      <c r="C197" s="16">
        <v>1891626</v>
      </c>
      <c r="D197" s="16">
        <v>1796588</v>
      </c>
      <c r="E197" s="16">
        <v>33749</v>
      </c>
      <c r="F197" s="16">
        <v>61289</v>
      </c>
    </row>
    <row r="198" spans="1:6" x14ac:dyDescent="0.25">
      <c r="A198" t="s">
        <v>509</v>
      </c>
      <c r="B198" t="s">
        <v>209</v>
      </c>
      <c r="C198" s="16">
        <v>111468</v>
      </c>
      <c r="D198" s="16">
        <v>114376</v>
      </c>
      <c r="E198" s="16">
        <v>-3916</v>
      </c>
      <c r="F198" s="16">
        <v>1008</v>
      </c>
    </row>
    <row r="199" spans="1:6" x14ac:dyDescent="0.25">
      <c r="A199" t="s">
        <v>510</v>
      </c>
      <c r="B199" t="s">
        <v>210</v>
      </c>
      <c r="C199" s="16">
        <v>1418559</v>
      </c>
      <c r="D199" s="16">
        <v>1411962</v>
      </c>
      <c r="E199" s="16">
        <v>6597</v>
      </c>
      <c r="F199" s="16">
        <v>0</v>
      </c>
    </row>
    <row r="200" spans="1:6" x14ac:dyDescent="0.25">
      <c r="A200" t="s">
        <v>511</v>
      </c>
      <c r="B200" t="s">
        <v>211</v>
      </c>
      <c r="C200" s="16">
        <v>1611059</v>
      </c>
      <c r="D200" s="16">
        <v>1597964</v>
      </c>
      <c r="E200" s="16">
        <v>33907</v>
      </c>
      <c r="F200" s="16">
        <v>-20812</v>
      </c>
    </row>
    <row r="201" spans="1:6" x14ac:dyDescent="0.25">
      <c r="A201" t="s">
        <v>512</v>
      </c>
      <c r="B201" t="s">
        <v>212</v>
      </c>
      <c r="C201" s="16">
        <v>1870830</v>
      </c>
      <c r="D201" s="16">
        <v>1745546</v>
      </c>
      <c r="E201" s="16">
        <v>82083</v>
      </c>
      <c r="F201" s="16">
        <v>43201</v>
      </c>
    </row>
    <row r="202" spans="1:6" x14ac:dyDescent="0.25">
      <c r="A202" t="s">
        <v>513</v>
      </c>
      <c r="B202" t="s">
        <v>213</v>
      </c>
      <c r="C202" s="16">
        <v>2055538</v>
      </c>
      <c r="D202" s="16">
        <v>1993122</v>
      </c>
      <c r="E202" s="16">
        <v>44525</v>
      </c>
      <c r="F202" s="16">
        <v>17891</v>
      </c>
    </row>
    <row r="203" spans="1:6" x14ac:dyDescent="0.25">
      <c r="A203" t="s">
        <v>514</v>
      </c>
      <c r="B203" t="s">
        <v>214</v>
      </c>
      <c r="C203" s="16">
        <v>7942092</v>
      </c>
      <c r="D203" s="16">
        <v>5951103</v>
      </c>
      <c r="E203" s="16">
        <v>146325</v>
      </c>
      <c r="F203" s="16">
        <v>1844664</v>
      </c>
    </row>
    <row r="204" spans="1:6" x14ac:dyDescent="0.25">
      <c r="A204" t="s">
        <v>515</v>
      </c>
      <c r="B204" t="s">
        <v>215</v>
      </c>
      <c r="C204" s="16">
        <v>2247415</v>
      </c>
      <c r="D204" s="16">
        <v>2157437</v>
      </c>
      <c r="E204" s="16">
        <v>46319</v>
      </c>
      <c r="F204" s="16">
        <v>43659</v>
      </c>
    </row>
    <row r="205" spans="1:6" x14ac:dyDescent="0.25">
      <c r="A205" t="s">
        <v>516</v>
      </c>
      <c r="B205" t="s">
        <v>216</v>
      </c>
      <c r="C205" s="16">
        <v>875154</v>
      </c>
      <c r="D205" s="16">
        <v>878188</v>
      </c>
      <c r="E205" s="16">
        <v>-238</v>
      </c>
      <c r="F205" s="16">
        <v>-2796</v>
      </c>
    </row>
    <row r="206" spans="1:6" x14ac:dyDescent="0.25">
      <c r="A206" t="s">
        <v>517</v>
      </c>
      <c r="B206" t="s">
        <v>217</v>
      </c>
      <c r="C206" s="16">
        <v>197320</v>
      </c>
      <c r="D206" s="16">
        <v>233006</v>
      </c>
      <c r="E206" s="16">
        <v>24564</v>
      </c>
      <c r="F206" s="16">
        <v>-60250</v>
      </c>
    </row>
    <row r="207" spans="1:6" x14ac:dyDescent="0.25">
      <c r="A207" t="s">
        <v>518</v>
      </c>
      <c r="B207" t="s">
        <v>218</v>
      </c>
      <c r="C207" s="16">
        <v>2578304</v>
      </c>
      <c r="D207" s="16">
        <v>2420717</v>
      </c>
      <c r="E207" s="16">
        <v>103435</v>
      </c>
      <c r="F207" s="16">
        <v>54152</v>
      </c>
    </row>
    <row r="208" spans="1:6" x14ac:dyDescent="0.25">
      <c r="A208" t="s">
        <v>519</v>
      </c>
      <c r="B208" t="s">
        <v>219</v>
      </c>
      <c r="C208" s="16">
        <v>2064282</v>
      </c>
      <c r="D208" s="16">
        <v>1985284</v>
      </c>
      <c r="E208" s="16">
        <v>59013</v>
      </c>
      <c r="F208" s="16">
        <v>19985</v>
      </c>
    </row>
    <row r="209" spans="1:6" x14ac:dyDescent="0.25">
      <c r="A209" t="s">
        <v>520</v>
      </c>
      <c r="B209" t="s">
        <v>220</v>
      </c>
      <c r="C209" s="16">
        <v>1256723</v>
      </c>
      <c r="D209" s="16">
        <v>1220384</v>
      </c>
      <c r="E209" s="16">
        <v>36196</v>
      </c>
      <c r="F209" s="16">
        <v>143</v>
      </c>
    </row>
    <row r="210" spans="1:6" x14ac:dyDescent="0.25">
      <c r="A210" t="s">
        <v>521</v>
      </c>
      <c r="B210" t="s">
        <v>221</v>
      </c>
      <c r="C210" s="16">
        <v>183943</v>
      </c>
      <c r="D210" s="16">
        <v>140021</v>
      </c>
      <c r="E210" s="16">
        <v>44802</v>
      </c>
      <c r="F210" s="16">
        <v>-880</v>
      </c>
    </row>
    <row r="211" spans="1:6" x14ac:dyDescent="0.25">
      <c r="A211" t="s">
        <v>522</v>
      </c>
      <c r="B211" t="s">
        <v>222</v>
      </c>
      <c r="C211" s="16">
        <v>1048140</v>
      </c>
      <c r="D211" s="16">
        <v>965865</v>
      </c>
      <c r="E211" s="16">
        <v>28623</v>
      </c>
      <c r="F211" s="16">
        <v>53652.000000000233</v>
      </c>
    </row>
    <row r="212" spans="1:6" x14ac:dyDescent="0.25">
      <c r="A212" t="s">
        <v>523</v>
      </c>
      <c r="B212" t="s">
        <v>223</v>
      </c>
      <c r="C212" s="16">
        <v>851349</v>
      </c>
      <c r="D212" s="16">
        <v>852943</v>
      </c>
      <c r="E212" s="16">
        <v>11635</v>
      </c>
      <c r="F212" s="16">
        <v>-13229</v>
      </c>
    </row>
    <row r="213" spans="1:6" x14ac:dyDescent="0.25">
      <c r="A213" t="s">
        <v>524</v>
      </c>
      <c r="B213" t="s">
        <v>224</v>
      </c>
      <c r="C213" s="16">
        <v>1025819</v>
      </c>
      <c r="D213" s="16">
        <v>929692</v>
      </c>
      <c r="E213" s="16">
        <v>28191</v>
      </c>
      <c r="F213" s="16">
        <v>67936</v>
      </c>
    </row>
    <row r="214" spans="1:6" x14ac:dyDescent="0.25">
      <c r="A214" t="s">
        <v>525</v>
      </c>
      <c r="B214" t="s">
        <v>225</v>
      </c>
      <c r="C214" s="16">
        <v>780080</v>
      </c>
      <c r="D214" s="16">
        <v>777627</v>
      </c>
      <c r="E214" s="16">
        <v>2453</v>
      </c>
      <c r="F214" s="16">
        <v>0</v>
      </c>
    </row>
    <row r="215" spans="1:6" x14ac:dyDescent="0.25">
      <c r="A215" t="s">
        <v>526</v>
      </c>
      <c r="B215" t="s">
        <v>226</v>
      </c>
      <c r="C215" s="16">
        <v>10966136</v>
      </c>
      <c r="D215" s="16">
        <v>9370043</v>
      </c>
      <c r="E215" s="16">
        <v>264996</v>
      </c>
      <c r="F215" s="16">
        <v>1331097</v>
      </c>
    </row>
    <row r="216" spans="1:6" x14ac:dyDescent="0.25">
      <c r="A216" t="s">
        <v>527</v>
      </c>
      <c r="B216" t="s">
        <v>227</v>
      </c>
      <c r="C216" s="16">
        <v>1711881</v>
      </c>
      <c r="D216" s="16">
        <v>1415581</v>
      </c>
      <c r="E216" s="16">
        <v>103265</v>
      </c>
      <c r="F216" s="16">
        <v>193035</v>
      </c>
    </row>
    <row r="217" spans="1:6" x14ac:dyDescent="0.25">
      <c r="A217" t="s">
        <v>528</v>
      </c>
      <c r="B217" t="s">
        <v>228</v>
      </c>
      <c r="C217" s="16">
        <v>2137736</v>
      </c>
      <c r="D217" s="16">
        <v>2055383</v>
      </c>
      <c r="E217" s="16">
        <v>63409</v>
      </c>
      <c r="F217" s="16">
        <v>18944</v>
      </c>
    </row>
    <row r="218" spans="1:6" x14ac:dyDescent="0.25">
      <c r="A218" t="s">
        <v>529</v>
      </c>
      <c r="B218" t="s">
        <v>229</v>
      </c>
      <c r="C218" s="16">
        <v>2728254</v>
      </c>
      <c r="D218" s="16">
        <v>2589113</v>
      </c>
      <c r="E218" s="16">
        <v>45659</v>
      </c>
      <c r="F218" s="16">
        <v>93482</v>
      </c>
    </row>
    <row r="219" spans="1:6" x14ac:dyDescent="0.25">
      <c r="A219" t="s">
        <v>530</v>
      </c>
      <c r="B219" t="s">
        <v>230</v>
      </c>
      <c r="C219" s="16">
        <v>1604227</v>
      </c>
      <c r="D219" s="16">
        <v>1551832</v>
      </c>
      <c r="E219" s="16">
        <v>34322</v>
      </c>
      <c r="F219" s="16">
        <v>18073</v>
      </c>
    </row>
    <row r="220" spans="1:6" x14ac:dyDescent="0.25">
      <c r="A220" t="s">
        <v>531</v>
      </c>
      <c r="B220" t="s">
        <v>231</v>
      </c>
      <c r="C220" s="16">
        <v>2604878</v>
      </c>
      <c r="D220" s="16">
        <v>2515467</v>
      </c>
      <c r="E220" s="16">
        <v>54199</v>
      </c>
      <c r="F220" s="16">
        <v>35212</v>
      </c>
    </row>
    <row r="221" spans="1:6" x14ac:dyDescent="0.25">
      <c r="A221" t="s">
        <v>532</v>
      </c>
      <c r="B221" t="s">
        <v>232</v>
      </c>
      <c r="C221" s="16">
        <v>737643</v>
      </c>
      <c r="D221" s="16">
        <v>730379</v>
      </c>
      <c r="E221" s="16">
        <v>7264</v>
      </c>
      <c r="F221" s="16">
        <v>0</v>
      </c>
    </row>
    <row r="222" spans="1:6" x14ac:dyDescent="0.25">
      <c r="A222" t="s">
        <v>533</v>
      </c>
      <c r="B222" t="s">
        <v>233</v>
      </c>
      <c r="C222" s="16">
        <v>1029614</v>
      </c>
      <c r="D222" s="16">
        <v>1007891</v>
      </c>
      <c r="E222" s="16">
        <v>22750</v>
      </c>
      <c r="F222" s="16">
        <v>-1027</v>
      </c>
    </row>
    <row r="223" spans="1:6" x14ac:dyDescent="0.25">
      <c r="A223" t="s">
        <v>534</v>
      </c>
      <c r="B223" t="s">
        <v>234</v>
      </c>
      <c r="C223" s="16">
        <v>353105</v>
      </c>
      <c r="D223" s="16">
        <v>320931</v>
      </c>
      <c r="E223" s="16">
        <v>26235</v>
      </c>
      <c r="F223" s="16">
        <v>5939</v>
      </c>
    </row>
    <row r="224" spans="1:6" x14ac:dyDescent="0.25">
      <c r="A224" t="s">
        <v>535</v>
      </c>
      <c r="B224" t="s">
        <v>235</v>
      </c>
      <c r="C224" s="16">
        <v>422001</v>
      </c>
      <c r="D224" s="16">
        <v>283692</v>
      </c>
      <c r="E224" s="16">
        <v>61237</v>
      </c>
      <c r="F224" s="16">
        <v>77072</v>
      </c>
    </row>
    <row r="225" spans="1:6" x14ac:dyDescent="0.25">
      <c r="A225" t="s">
        <v>536</v>
      </c>
      <c r="B225" t="s">
        <v>236</v>
      </c>
      <c r="C225" s="16">
        <v>-111652</v>
      </c>
      <c r="D225" s="16">
        <v>-119700</v>
      </c>
      <c r="E225" s="16">
        <v>10788</v>
      </c>
      <c r="F225" s="16">
        <v>-2740</v>
      </c>
    </row>
    <row r="226" spans="1:6" x14ac:dyDescent="0.25">
      <c r="A226" t="s">
        <v>537</v>
      </c>
      <c r="B226" t="s">
        <v>237</v>
      </c>
      <c r="C226" s="16">
        <v>12372567</v>
      </c>
      <c r="D226" s="16">
        <v>9661891</v>
      </c>
      <c r="E226" s="16">
        <v>170645</v>
      </c>
      <c r="F226" s="16">
        <v>2540031</v>
      </c>
    </row>
    <row r="227" spans="1:6" x14ac:dyDescent="0.25">
      <c r="A227" t="s">
        <v>538</v>
      </c>
      <c r="B227" t="s">
        <v>238</v>
      </c>
      <c r="C227" s="16">
        <v>1564840</v>
      </c>
      <c r="D227" s="16">
        <v>1284758</v>
      </c>
      <c r="E227" s="16">
        <v>99355</v>
      </c>
      <c r="F227" s="16">
        <v>180727</v>
      </c>
    </row>
    <row r="228" spans="1:6" x14ac:dyDescent="0.25">
      <c r="A228" t="s">
        <v>539</v>
      </c>
      <c r="B228" t="s">
        <v>239</v>
      </c>
      <c r="C228" s="16">
        <v>596341</v>
      </c>
      <c r="D228" s="16">
        <v>575635</v>
      </c>
      <c r="E228" s="16">
        <v>16964</v>
      </c>
      <c r="F228" s="16">
        <v>3742</v>
      </c>
    </row>
    <row r="229" spans="1:6" x14ac:dyDescent="0.25">
      <c r="A229" t="s">
        <v>540</v>
      </c>
      <c r="B229" t="s">
        <v>240</v>
      </c>
      <c r="C229" s="16">
        <v>2212230</v>
      </c>
      <c r="D229" s="16">
        <v>2060488</v>
      </c>
      <c r="E229" s="16">
        <v>35866</v>
      </c>
      <c r="F229" s="16">
        <v>115876</v>
      </c>
    </row>
    <row r="230" spans="1:6" x14ac:dyDescent="0.25">
      <c r="A230" t="s">
        <v>541</v>
      </c>
      <c r="B230" t="s">
        <v>241</v>
      </c>
      <c r="C230" s="16">
        <v>518986</v>
      </c>
      <c r="D230" s="16">
        <v>492801</v>
      </c>
      <c r="E230" s="16">
        <v>11436</v>
      </c>
      <c r="F230" s="16">
        <v>14749</v>
      </c>
    </row>
    <row r="231" spans="1:6" x14ac:dyDescent="0.25">
      <c r="A231" t="s">
        <v>542</v>
      </c>
      <c r="B231" t="s">
        <v>242</v>
      </c>
      <c r="C231" s="16">
        <v>1644999</v>
      </c>
      <c r="D231" s="16">
        <v>1648042</v>
      </c>
      <c r="E231" s="16">
        <v>-2694</v>
      </c>
      <c r="F231" s="16">
        <v>-349</v>
      </c>
    </row>
    <row r="232" spans="1:6" x14ac:dyDescent="0.25">
      <c r="A232" t="s">
        <v>543</v>
      </c>
      <c r="B232" t="s">
        <v>544</v>
      </c>
      <c r="C232" s="16">
        <v>6076019</v>
      </c>
      <c r="D232" s="16">
        <v>6007986</v>
      </c>
      <c r="E232" s="16">
        <v>-4876</v>
      </c>
      <c r="F232" s="16">
        <v>72909</v>
      </c>
    </row>
    <row r="233" spans="1:6" x14ac:dyDescent="0.25">
      <c r="A233" t="s">
        <v>545</v>
      </c>
      <c r="B233" t="s">
        <v>244</v>
      </c>
      <c r="C233" s="16">
        <v>3630788</v>
      </c>
      <c r="D233" s="16">
        <v>3627820</v>
      </c>
      <c r="E233" s="16">
        <v>-7996</v>
      </c>
      <c r="F233" s="16">
        <v>10964</v>
      </c>
    </row>
    <row r="234" spans="1:6" x14ac:dyDescent="0.25">
      <c r="A234" t="s">
        <v>546</v>
      </c>
      <c r="B234" t="s">
        <v>245</v>
      </c>
      <c r="C234" s="16">
        <v>3667012</v>
      </c>
      <c r="D234" s="16">
        <v>3592480</v>
      </c>
      <c r="E234" s="16">
        <v>41508</v>
      </c>
      <c r="F234" s="16">
        <v>33024</v>
      </c>
    </row>
    <row r="235" spans="1:6" x14ac:dyDescent="0.25">
      <c r="A235" t="s">
        <v>547</v>
      </c>
      <c r="B235" t="s">
        <v>246</v>
      </c>
      <c r="C235" s="16">
        <v>3224915</v>
      </c>
      <c r="D235" s="16">
        <v>3186343</v>
      </c>
      <c r="E235" s="16">
        <v>37904</v>
      </c>
      <c r="F235" s="16">
        <v>668</v>
      </c>
    </row>
    <row r="236" spans="1:6" x14ac:dyDescent="0.25">
      <c r="A236" t="s">
        <v>548</v>
      </c>
      <c r="B236" t="s">
        <v>247</v>
      </c>
      <c r="C236" s="16">
        <v>1857625</v>
      </c>
      <c r="D236" s="16">
        <v>1852547</v>
      </c>
      <c r="E236" s="16">
        <v>8968</v>
      </c>
      <c r="F236" s="16">
        <v>-3890</v>
      </c>
    </row>
    <row r="237" spans="1:6" x14ac:dyDescent="0.25">
      <c r="A237" t="s">
        <v>549</v>
      </c>
      <c r="B237" t="s">
        <v>248</v>
      </c>
      <c r="C237" s="16">
        <v>3073078</v>
      </c>
      <c r="D237" s="16">
        <v>3064401</v>
      </c>
      <c r="E237" s="16">
        <v>14063</v>
      </c>
      <c r="F237" s="16">
        <v>-5386</v>
      </c>
    </row>
    <row r="238" spans="1:6" x14ac:dyDescent="0.25">
      <c r="A238" t="s">
        <v>550</v>
      </c>
      <c r="B238" t="s">
        <v>249</v>
      </c>
      <c r="C238" s="16">
        <v>2399519</v>
      </c>
      <c r="D238" s="16">
        <v>2394025</v>
      </c>
      <c r="E238" s="16">
        <v>5494</v>
      </c>
      <c r="F238" s="16">
        <v>0</v>
      </c>
    </row>
    <row r="239" spans="1:6" x14ac:dyDescent="0.25">
      <c r="A239" t="s">
        <v>551</v>
      </c>
      <c r="B239" t="s">
        <v>250</v>
      </c>
      <c r="C239" s="16">
        <v>5338872</v>
      </c>
      <c r="D239" s="16">
        <v>5375347</v>
      </c>
      <c r="E239" s="16">
        <v>13214</v>
      </c>
      <c r="F239" s="16">
        <v>-49689</v>
      </c>
    </row>
    <row r="240" spans="1:6" x14ac:dyDescent="0.25">
      <c r="A240" t="s">
        <v>552</v>
      </c>
      <c r="B240" t="s">
        <v>251</v>
      </c>
      <c r="C240" s="16">
        <v>10283213</v>
      </c>
      <c r="D240" s="16">
        <v>9048088</v>
      </c>
      <c r="E240" s="16">
        <v>144058</v>
      </c>
      <c r="F240" s="16">
        <v>1091067</v>
      </c>
    </row>
    <row r="241" spans="1:6" x14ac:dyDescent="0.25">
      <c r="A241" t="s">
        <v>553</v>
      </c>
      <c r="B241" t="s">
        <v>252</v>
      </c>
      <c r="C241" s="16">
        <v>7981332</v>
      </c>
      <c r="D241" s="16">
        <v>7849587</v>
      </c>
      <c r="E241" s="16">
        <v>39366</v>
      </c>
      <c r="F241" s="16">
        <v>92379</v>
      </c>
    </row>
    <row r="242" spans="1:6" x14ac:dyDescent="0.25">
      <c r="A242" t="s">
        <v>554</v>
      </c>
      <c r="B242" t="s">
        <v>253</v>
      </c>
      <c r="C242" s="16">
        <v>2800522</v>
      </c>
      <c r="D242" s="16">
        <v>2772294</v>
      </c>
      <c r="E242" s="16">
        <v>24664</v>
      </c>
      <c r="F242" s="16">
        <v>3564</v>
      </c>
    </row>
    <row r="243" spans="1:6" x14ac:dyDescent="0.25">
      <c r="A243" t="s">
        <v>555</v>
      </c>
      <c r="B243" t="s">
        <v>254</v>
      </c>
      <c r="C243" s="16">
        <v>2821355</v>
      </c>
      <c r="D243" s="16">
        <v>2803122</v>
      </c>
      <c r="E243" s="16">
        <v>28076</v>
      </c>
      <c r="F243" s="16">
        <v>-9843</v>
      </c>
    </row>
    <row r="244" spans="1:6" x14ac:dyDescent="0.25">
      <c r="A244" t="s">
        <v>556</v>
      </c>
      <c r="B244" t="s">
        <v>255</v>
      </c>
      <c r="C244" s="16">
        <v>2698435</v>
      </c>
      <c r="D244" s="16">
        <v>2650485</v>
      </c>
      <c r="E244" s="16">
        <v>43421</v>
      </c>
      <c r="F244" s="16">
        <v>4529</v>
      </c>
    </row>
    <row r="245" spans="1:6" x14ac:dyDescent="0.25">
      <c r="A245" t="s">
        <v>557</v>
      </c>
      <c r="B245" t="s">
        <v>256</v>
      </c>
      <c r="C245" s="16">
        <v>4321353</v>
      </c>
      <c r="D245" s="16">
        <v>4322570</v>
      </c>
      <c r="E245" s="16">
        <v>1737</v>
      </c>
      <c r="F245" s="16">
        <v>-2954</v>
      </c>
    </row>
    <row r="246" spans="1:6" x14ac:dyDescent="0.25">
      <c r="A246" t="s">
        <v>558</v>
      </c>
      <c r="B246" t="s">
        <v>257</v>
      </c>
      <c r="C246" s="16">
        <v>46338</v>
      </c>
      <c r="D246" s="16">
        <v>19565</v>
      </c>
      <c r="E246" s="16">
        <v>17998</v>
      </c>
      <c r="F246" s="16">
        <v>8775</v>
      </c>
    </row>
    <row r="247" spans="1:6" x14ac:dyDescent="0.25">
      <c r="A247" t="s">
        <v>559</v>
      </c>
      <c r="B247" t="s">
        <v>258</v>
      </c>
      <c r="C247" s="16">
        <v>1101604</v>
      </c>
      <c r="D247" s="16">
        <v>1110222</v>
      </c>
      <c r="E247" s="16">
        <v>9232</v>
      </c>
      <c r="F247" s="16">
        <v>-17850</v>
      </c>
    </row>
    <row r="248" spans="1:6" x14ac:dyDescent="0.25">
      <c r="A248" t="s">
        <v>560</v>
      </c>
      <c r="B248" t="s">
        <v>259</v>
      </c>
      <c r="C248" s="16">
        <v>762193</v>
      </c>
      <c r="D248" s="16">
        <v>746620</v>
      </c>
      <c r="E248" s="16">
        <v>16743</v>
      </c>
      <c r="F248" s="16">
        <v>-1170</v>
      </c>
    </row>
    <row r="249" spans="1:6" x14ac:dyDescent="0.25">
      <c r="A249" t="s">
        <v>561</v>
      </c>
      <c r="B249" t="s">
        <v>260</v>
      </c>
      <c r="C249" s="16">
        <v>2011332</v>
      </c>
      <c r="D249" s="16">
        <v>1991983</v>
      </c>
      <c r="E249" s="16">
        <v>19945</v>
      </c>
      <c r="F249" s="16">
        <v>-596</v>
      </c>
    </row>
    <row r="250" spans="1:6" x14ac:dyDescent="0.25">
      <c r="A250" t="s">
        <v>562</v>
      </c>
      <c r="B250" t="s">
        <v>261</v>
      </c>
      <c r="C250" s="16">
        <v>2254650</v>
      </c>
      <c r="D250" s="16">
        <v>2220828</v>
      </c>
      <c r="E250" s="16">
        <v>27510</v>
      </c>
      <c r="F250" s="16">
        <v>6312</v>
      </c>
    </row>
    <row r="251" spans="1:6" x14ac:dyDescent="0.25">
      <c r="A251" t="s">
        <v>563</v>
      </c>
      <c r="B251" t="s">
        <v>262</v>
      </c>
      <c r="C251" s="16">
        <v>10104148</v>
      </c>
      <c r="D251" s="16">
        <v>9200884</v>
      </c>
      <c r="E251" s="16">
        <v>269675</v>
      </c>
      <c r="F251" s="16">
        <v>633589</v>
      </c>
    </row>
    <row r="252" spans="1:6" x14ac:dyDescent="0.25">
      <c r="A252" t="s">
        <v>564</v>
      </c>
      <c r="B252" t="s">
        <v>263</v>
      </c>
      <c r="C252" s="16">
        <v>4051007</v>
      </c>
      <c r="D252" s="16">
        <v>3888176</v>
      </c>
      <c r="E252" s="16">
        <v>66266</v>
      </c>
      <c r="F252" s="16">
        <v>96565</v>
      </c>
    </row>
    <row r="253" spans="1:6" x14ac:dyDescent="0.25">
      <c r="A253" t="s">
        <v>565</v>
      </c>
      <c r="B253" t="s">
        <v>264</v>
      </c>
      <c r="C253" s="16">
        <v>2676127</v>
      </c>
      <c r="D253" s="16">
        <v>2510255</v>
      </c>
      <c r="E253" s="16">
        <v>174313</v>
      </c>
      <c r="F253" s="16">
        <v>-8441</v>
      </c>
    </row>
    <row r="254" spans="1:6" x14ac:dyDescent="0.25">
      <c r="A254" t="s">
        <v>566</v>
      </c>
      <c r="B254" t="s">
        <v>265</v>
      </c>
      <c r="C254" s="16">
        <v>4225233</v>
      </c>
      <c r="D254" s="16">
        <v>4170747</v>
      </c>
      <c r="E254" s="16">
        <v>33026</v>
      </c>
      <c r="F254" s="16">
        <v>21460</v>
      </c>
    </row>
    <row r="255" spans="1:6" x14ac:dyDescent="0.25">
      <c r="A255" t="s">
        <v>567</v>
      </c>
      <c r="B255" t="s">
        <v>266</v>
      </c>
      <c r="C255" s="16">
        <v>6844926</v>
      </c>
      <c r="D255" s="16">
        <v>6593924</v>
      </c>
      <c r="E255" s="16">
        <v>87185</v>
      </c>
      <c r="F255" s="16">
        <v>163817</v>
      </c>
    </row>
    <row r="256" spans="1:6" x14ac:dyDescent="0.25">
      <c r="A256" t="s">
        <v>568</v>
      </c>
      <c r="B256" t="s">
        <v>267</v>
      </c>
      <c r="C256" s="16">
        <v>425455</v>
      </c>
      <c r="D256" s="16">
        <v>432715</v>
      </c>
      <c r="E256" s="16">
        <v>17488</v>
      </c>
      <c r="F256" s="16">
        <v>-24748</v>
      </c>
    </row>
    <row r="257" spans="1:6" x14ac:dyDescent="0.25">
      <c r="A257" t="s">
        <v>569</v>
      </c>
      <c r="B257" t="s">
        <v>268</v>
      </c>
      <c r="C257" s="16">
        <v>1551901</v>
      </c>
      <c r="D257" s="16">
        <v>1530931</v>
      </c>
      <c r="E257" s="16">
        <v>18786</v>
      </c>
      <c r="F257" s="16">
        <v>2184</v>
      </c>
    </row>
    <row r="258" spans="1:6" x14ac:dyDescent="0.25">
      <c r="A258" t="s">
        <v>570</v>
      </c>
      <c r="B258" t="s">
        <v>269</v>
      </c>
      <c r="C258" s="16">
        <v>2230176</v>
      </c>
      <c r="D258" s="16">
        <v>2214955</v>
      </c>
      <c r="E258" s="16">
        <v>29757</v>
      </c>
      <c r="F258" s="16">
        <v>-14536</v>
      </c>
    </row>
    <row r="259" spans="1:6" x14ac:dyDescent="0.25">
      <c r="A259" t="s">
        <v>571</v>
      </c>
      <c r="B259" t="s">
        <v>270</v>
      </c>
      <c r="C259" s="16">
        <v>11045597</v>
      </c>
      <c r="D259" s="16">
        <v>9853128</v>
      </c>
      <c r="E259" s="16">
        <v>139259</v>
      </c>
      <c r="F259" s="16">
        <v>1053210</v>
      </c>
    </row>
    <row r="260" spans="1:6" x14ac:dyDescent="0.25">
      <c r="A260" t="s">
        <v>572</v>
      </c>
      <c r="B260" t="s">
        <v>271</v>
      </c>
      <c r="C260" s="16">
        <v>1662371</v>
      </c>
      <c r="D260" s="16">
        <v>1646733</v>
      </c>
      <c r="E260" s="16">
        <v>12512</v>
      </c>
      <c r="F260" s="16">
        <v>3126</v>
      </c>
    </row>
    <row r="261" spans="1:6" x14ac:dyDescent="0.25">
      <c r="A261" t="s">
        <v>573</v>
      </c>
      <c r="B261" t="s">
        <v>272</v>
      </c>
      <c r="C261" s="16">
        <v>521850</v>
      </c>
      <c r="D261" s="16">
        <v>496864</v>
      </c>
      <c r="E261" s="16">
        <v>23222</v>
      </c>
      <c r="F261" s="16">
        <v>1764</v>
      </c>
    </row>
    <row r="262" spans="1:6" x14ac:dyDescent="0.25">
      <c r="A262" t="s">
        <v>574</v>
      </c>
      <c r="B262" t="s">
        <v>273</v>
      </c>
      <c r="C262" s="16">
        <v>6291395</v>
      </c>
      <c r="D262" s="16">
        <v>5982523</v>
      </c>
      <c r="E262" s="16">
        <v>62042</v>
      </c>
      <c r="F262" s="16">
        <v>246830</v>
      </c>
    </row>
    <row r="263" spans="1:6" x14ac:dyDescent="0.25">
      <c r="A263" t="s">
        <v>575</v>
      </c>
      <c r="B263" t="s">
        <v>274</v>
      </c>
      <c r="C263" s="16">
        <v>-56714</v>
      </c>
      <c r="D263" s="16">
        <v>-62612</v>
      </c>
      <c r="E263" s="16">
        <v>5898</v>
      </c>
      <c r="F263" s="16">
        <v>0</v>
      </c>
    </row>
    <row r="264" spans="1:6" x14ac:dyDescent="0.25">
      <c r="A264" t="s">
        <v>576</v>
      </c>
      <c r="B264" t="s">
        <v>275</v>
      </c>
      <c r="C264" s="16">
        <v>638736</v>
      </c>
      <c r="D264" s="16">
        <v>612297</v>
      </c>
      <c r="E264" s="16">
        <v>26439</v>
      </c>
      <c r="F264" s="16">
        <v>0</v>
      </c>
    </row>
    <row r="265" spans="1:6" x14ac:dyDescent="0.25">
      <c r="A265" t="s">
        <v>577</v>
      </c>
      <c r="B265" t="s">
        <v>276</v>
      </c>
      <c r="C265" s="16">
        <v>3201865</v>
      </c>
      <c r="D265" s="16">
        <v>3150081</v>
      </c>
      <c r="E265" s="16">
        <v>51301</v>
      </c>
      <c r="F265" s="16">
        <v>483</v>
      </c>
    </row>
    <row r="266" spans="1:6" x14ac:dyDescent="0.25">
      <c r="A266" t="s">
        <v>578</v>
      </c>
      <c r="B266" t="s">
        <v>277</v>
      </c>
      <c r="C266" s="16">
        <v>850494</v>
      </c>
      <c r="D266" s="16">
        <v>835339</v>
      </c>
      <c r="E266" s="16">
        <v>14006</v>
      </c>
      <c r="F266" s="16">
        <v>1149</v>
      </c>
    </row>
    <row r="267" spans="1:6" x14ac:dyDescent="0.25">
      <c r="A267" t="s">
        <v>579</v>
      </c>
      <c r="B267" t="s">
        <v>278</v>
      </c>
      <c r="C267" s="16">
        <v>4076868</v>
      </c>
      <c r="D267" s="16">
        <v>3705753</v>
      </c>
      <c r="E267" s="16">
        <v>59962</v>
      </c>
      <c r="F267" s="16">
        <v>311153</v>
      </c>
    </row>
    <row r="268" spans="1:6" x14ac:dyDescent="0.25">
      <c r="A268" t="s">
        <v>580</v>
      </c>
      <c r="B268" t="s">
        <v>279</v>
      </c>
      <c r="C268" s="16">
        <v>3224662</v>
      </c>
      <c r="D268" s="16">
        <v>3168330</v>
      </c>
      <c r="E268" s="16">
        <v>53884</v>
      </c>
      <c r="F268" s="16">
        <v>2447.9999999999709</v>
      </c>
    </row>
    <row r="269" spans="1:6" x14ac:dyDescent="0.25">
      <c r="A269" t="s">
        <v>581</v>
      </c>
      <c r="B269" t="s">
        <v>280</v>
      </c>
      <c r="C269" s="16">
        <v>8204577</v>
      </c>
      <c r="D269" s="16">
        <v>8114738</v>
      </c>
      <c r="E269" s="16">
        <v>39001</v>
      </c>
      <c r="F269" s="16">
        <v>50838</v>
      </c>
    </row>
    <row r="270" spans="1:6" x14ac:dyDescent="0.25">
      <c r="A270" t="s">
        <v>582</v>
      </c>
      <c r="B270" t="s">
        <v>281</v>
      </c>
      <c r="C270" s="16">
        <v>6373166</v>
      </c>
      <c r="D270" s="16">
        <v>5205514</v>
      </c>
      <c r="E270" s="16">
        <v>229456</v>
      </c>
      <c r="F270" s="16">
        <v>938196</v>
      </c>
    </row>
    <row r="271" spans="1:6" x14ac:dyDescent="0.25">
      <c r="A271" t="s">
        <v>583</v>
      </c>
      <c r="B271" t="s">
        <v>282</v>
      </c>
      <c r="C271" s="16">
        <v>297152</v>
      </c>
      <c r="D271" s="16">
        <v>291607</v>
      </c>
      <c r="E271" s="16">
        <v>8350</v>
      </c>
      <c r="F271" s="16">
        <v>-2805</v>
      </c>
    </row>
    <row r="272" spans="1:6" x14ac:dyDescent="0.25">
      <c r="A272" t="s">
        <v>584</v>
      </c>
      <c r="B272" t="s">
        <v>283</v>
      </c>
      <c r="C272" s="16">
        <v>114753</v>
      </c>
      <c r="D272" s="16">
        <v>113943</v>
      </c>
      <c r="E272" s="16">
        <v>810</v>
      </c>
      <c r="F272" s="16">
        <v>0</v>
      </c>
    </row>
    <row r="273" spans="1:6" x14ac:dyDescent="0.25">
      <c r="A273" t="s">
        <v>585</v>
      </c>
      <c r="B273" t="s">
        <v>284</v>
      </c>
      <c r="C273" s="16">
        <v>208532</v>
      </c>
      <c r="D273" s="16">
        <v>201663</v>
      </c>
      <c r="E273" s="16">
        <v>5336</v>
      </c>
      <c r="F273" s="16">
        <v>1533</v>
      </c>
    </row>
    <row r="274" spans="1:6" x14ac:dyDescent="0.25">
      <c r="A274" t="s">
        <v>586</v>
      </c>
      <c r="B274" t="s">
        <v>285</v>
      </c>
      <c r="C274" s="16">
        <v>983658</v>
      </c>
      <c r="D274" s="16">
        <v>968217</v>
      </c>
      <c r="E274" s="16">
        <v>7735</v>
      </c>
      <c r="F274" s="16">
        <v>7706</v>
      </c>
    </row>
    <row r="275" spans="1:6" x14ac:dyDescent="0.25">
      <c r="A275" t="s">
        <v>587</v>
      </c>
      <c r="B275" t="s">
        <v>286</v>
      </c>
      <c r="C275" s="16">
        <v>128405</v>
      </c>
      <c r="D275" s="16">
        <v>126199</v>
      </c>
      <c r="E275" s="16">
        <v>2206</v>
      </c>
      <c r="F275" s="16">
        <v>0</v>
      </c>
    </row>
    <row r="276" spans="1:6" x14ac:dyDescent="0.25">
      <c r="A276" t="s">
        <v>588</v>
      </c>
      <c r="B276" t="s">
        <v>287</v>
      </c>
      <c r="C276" s="16">
        <v>190155</v>
      </c>
      <c r="D276" s="16">
        <v>191595</v>
      </c>
      <c r="E276" s="16">
        <v>-1440</v>
      </c>
      <c r="F276" s="16">
        <v>0</v>
      </c>
    </row>
    <row r="277" spans="1:6" x14ac:dyDescent="0.25">
      <c r="A277" t="s">
        <v>589</v>
      </c>
      <c r="B277" t="s">
        <v>288</v>
      </c>
      <c r="C277" s="16">
        <v>3667122</v>
      </c>
      <c r="D277" s="16">
        <v>3657122</v>
      </c>
      <c r="E277" s="16">
        <v>8750</v>
      </c>
      <c r="F277" s="16">
        <v>1250</v>
      </c>
    </row>
    <row r="278" spans="1:6" x14ac:dyDescent="0.25">
      <c r="A278" t="s">
        <v>590</v>
      </c>
      <c r="B278" t="s">
        <v>289</v>
      </c>
      <c r="C278" s="16">
        <v>240725</v>
      </c>
      <c r="D278" s="16">
        <v>238576</v>
      </c>
      <c r="E278" s="16">
        <v>4045</v>
      </c>
      <c r="F278" s="16">
        <v>-1896</v>
      </c>
    </row>
    <row r="279" spans="1:6" x14ac:dyDescent="0.25">
      <c r="A279" t="s">
        <v>591</v>
      </c>
      <c r="B279" t="s">
        <v>290</v>
      </c>
      <c r="C279" s="16">
        <v>382132</v>
      </c>
      <c r="D279" s="16">
        <v>383879</v>
      </c>
      <c r="E279" s="16">
        <v>4029</v>
      </c>
      <c r="F279" s="16">
        <v>-5776</v>
      </c>
    </row>
    <row r="280" spans="1:6" x14ac:dyDescent="0.25">
      <c r="A280" t="s">
        <v>592</v>
      </c>
      <c r="B280" t="s">
        <v>291</v>
      </c>
      <c r="C280" s="16">
        <v>1162419</v>
      </c>
      <c r="D280" s="16">
        <v>1103765</v>
      </c>
      <c r="E280" s="16">
        <v>25519</v>
      </c>
      <c r="F280" s="16">
        <v>33135</v>
      </c>
    </row>
    <row r="281" spans="1:6" x14ac:dyDescent="0.25">
      <c r="A281" t="s">
        <v>593</v>
      </c>
      <c r="B281" t="s">
        <v>292</v>
      </c>
      <c r="C281" s="16">
        <v>1819001</v>
      </c>
      <c r="D281" s="16">
        <v>1806004</v>
      </c>
      <c r="E281" s="16">
        <v>12997</v>
      </c>
      <c r="F281" s="16">
        <v>0</v>
      </c>
    </row>
    <row r="282" spans="1:6" x14ac:dyDescent="0.25">
      <c r="A282" t="s">
        <v>594</v>
      </c>
      <c r="B282" t="s">
        <v>293</v>
      </c>
      <c r="C282" s="16">
        <v>175197</v>
      </c>
      <c r="D282" s="16">
        <v>169805</v>
      </c>
      <c r="E282" s="16">
        <v>5392</v>
      </c>
      <c r="F282" s="16">
        <v>0</v>
      </c>
    </row>
    <row r="283" spans="1:6" x14ac:dyDescent="0.25">
      <c r="A283" t="s">
        <v>595</v>
      </c>
      <c r="B283" t="s">
        <v>294</v>
      </c>
      <c r="C283" s="16">
        <v>11363793</v>
      </c>
      <c r="D283" s="16">
        <v>9059887</v>
      </c>
      <c r="E283" s="16">
        <v>63361</v>
      </c>
      <c r="F283" s="16">
        <v>2240545</v>
      </c>
    </row>
    <row r="284" spans="1:6" x14ac:dyDescent="0.25">
      <c r="A284" t="s">
        <v>596</v>
      </c>
      <c r="B284" t="s">
        <v>295</v>
      </c>
      <c r="C284" s="16">
        <v>2553849</v>
      </c>
      <c r="D284" s="16">
        <v>2547664</v>
      </c>
      <c r="E284" s="16">
        <v>8246</v>
      </c>
      <c r="F284" s="16">
        <v>-2061</v>
      </c>
    </row>
    <row r="285" spans="1:6" x14ac:dyDescent="0.25">
      <c r="A285" t="s">
        <v>597</v>
      </c>
      <c r="B285" t="s">
        <v>296</v>
      </c>
      <c r="C285" s="16">
        <v>7719593</v>
      </c>
      <c r="D285" s="16">
        <v>7359279</v>
      </c>
      <c r="E285" s="16">
        <v>73698</v>
      </c>
      <c r="F285" s="16">
        <v>286616.00000000186</v>
      </c>
    </row>
    <row r="286" spans="1:6" x14ac:dyDescent="0.25">
      <c r="A286" t="s">
        <v>598</v>
      </c>
      <c r="B286" t="s">
        <v>297</v>
      </c>
      <c r="C286" s="16">
        <v>588432</v>
      </c>
      <c r="D286" s="16">
        <v>566666</v>
      </c>
      <c r="E286" s="16">
        <v>1530</v>
      </c>
      <c r="F286" s="16">
        <v>20236</v>
      </c>
    </row>
    <row r="287" spans="1:6" x14ac:dyDescent="0.25">
      <c r="A287" t="s">
        <v>599</v>
      </c>
      <c r="B287" t="s">
        <v>298</v>
      </c>
      <c r="C287" s="16">
        <v>532317</v>
      </c>
      <c r="D287" s="16">
        <v>523821</v>
      </c>
      <c r="E287" s="16">
        <v>1368</v>
      </c>
      <c r="F287" s="16">
        <v>7128</v>
      </c>
    </row>
    <row r="288" spans="1:6" x14ac:dyDescent="0.25">
      <c r="A288" t="s">
        <v>600</v>
      </c>
      <c r="B288" t="s">
        <v>299</v>
      </c>
      <c r="C288" s="16">
        <v>321781</v>
      </c>
      <c r="D288" s="16">
        <v>309100</v>
      </c>
      <c r="E288" s="16">
        <v>12453</v>
      </c>
      <c r="F288" s="16">
        <v>228</v>
      </c>
    </row>
    <row r="289" spans="1:9" x14ac:dyDescent="0.25">
      <c r="A289" t="s">
        <v>601</v>
      </c>
      <c r="B289" t="s">
        <v>300</v>
      </c>
      <c r="C289" s="16">
        <v>85930</v>
      </c>
      <c r="D289" s="16">
        <v>82608</v>
      </c>
      <c r="E289" s="16">
        <v>3086</v>
      </c>
      <c r="F289" s="16">
        <v>236</v>
      </c>
    </row>
    <row r="290" spans="1:9" x14ac:dyDescent="0.25">
      <c r="A290" t="s">
        <v>602</v>
      </c>
      <c r="B290" t="s">
        <v>301</v>
      </c>
      <c r="C290" s="16">
        <v>269471</v>
      </c>
      <c r="D290" s="16">
        <v>253776</v>
      </c>
      <c r="E290" s="16">
        <v>11269</v>
      </c>
      <c r="F290" s="16">
        <v>4426</v>
      </c>
    </row>
    <row r="291" spans="1:9" x14ac:dyDescent="0.25">
      <c r="A291" t="s">
        <v>603</v>
      </c>
      <c r="B291" t="s">
        <v>302</v>
      </c>
      <c r="C291" s="16">
        <v>-198203</v>
      </c>
      <c r="D291" s="16">
        <v>-208042</v>
      </c>
      <c r="E291" s="16">
        <v>7215</v>
      </c>
      <c r="F291" s="16">
        <v>2624</v>
      </c>
    </row>
    <row r="292" spans="1:9" x14ac:dyDescent="0.25">
      <c r="A292" t="s">
        <v>604</v>
      </c>
      <c r="B292" t="s">
        <v>303</v>
      </c>
      <c r="C292" s="16">
        <v>1117353</v>
      </c>
      <c r="D292" s="16">
        <v>1123686</v>
      </c>
      <c r="E292" s="16">
        <v>-8657</v>
      </c>
      <c r="F292" s="16">
        <v>2324</v>
      </c>
      <c r="I292" t="s">
        <v>605</v>
      </c>
    </row>
    <row r="293" spans="1:9" x14ac:dyDescent="0.25">
      <c r="A293" t="s">
        <v>606</v>
      </c>
      <c r="B293" t="s">
        <v>304</v>
      </c>
      <c r="C293" s="16">
        <v>3235282</v>
      </c>
      <c r="D293" s="16">
        <v>3196732</v>
      </c>
      <c r="E293" s="16">
        <v>7676</v>
      </c>
      <c r="F293" s="16">
        <v>30874</v>
      </c>
    </row>
    <row r="294" spans="1:9" x14ac:dyDescent="0.25">
      <c r="A294" t="s">
        <v>607</v>
      </c>
      <c r="B294" t="s">
        <v>305</v>
      </c>
      <c r="C294" s="16">
        <v>902759</v>
      </c>
      <c r="D294" s="16">
        <v>901062</v>
      </c>
      <c r="E294" s="16">
        <v>1349</v>
      </c>
      <c r="F294" s="16">
        <v>348</v>
      </c>
    </row>
    <row r="295" spans="1:9" x14ac:dyDescent="0.25">
      <c r="A295" t="s">
        <v>608</v>
      </c>
      <c r="B295" t="s">
        <v>306</v>
      </c>
      <c r="C295" s="16">
        <v>8181396</v>
      </c>
      <c r="D295" s="16">
        <v>7519245</v>
      </c>
      <c r="E295" s="16">
        <v>100740</v>
      </c>
      <c r="F295" s="16">
        <v>561411</v>
      </c>
    </row>
    <row r="296" spans="1:9" x14ac:dyDescent="0.25">
      <c r="A296" t="s">
        <v>609</v>
      </c>
      <c r="B296" t="s">
        <v>307</v>
      </c>
      <c r="C296" s="16">
        <v>4529004</v>
      </c>
      <c r="D296" s="16">
        <v>4190639</v>
      </c>
      <c r="E296" s="16">
        <v>52476</v>
      </c>
      <c r="F296" s="16">
        <v>285889</v>
      </c>
    </row>
    <row r="297" spans="1:9" x14ac:dyDescent="0.25">
      <c r="A297" t="s">
        <v>610</v>
      </c>
      <c r="B297" t="s">
        <v>308</v>
      </c>
      <c r="C297" s="16">
        <v>4034564</v>
      </c>
      <c r="D297" s="16">
        <v>3994048</v>
      </c>
      <c r="E297" s="16">
        <v>7875</v>
      </c>
      <c r="F297" s="16">
        <v>32641</v>
      </c>
    </row>
    <row r="298" spans="1:9" x14ac:dyDescent="0.25">
      <c r="A298" t="s">
        <v>611</v>
      </c>
      <c r="B298" t="s">
        <v>309</v>
      </c>
      <c r="C298" s="16">
        <v>-80996</v>
      </c>
      <c r="D298" s="16">
        <v>-151421</v>
      </c>
      <c r="E298" s="16">
        <v>9037</v>
      </c>
      <c r="F298" s="16">
        <v>61388</v>
      </c>
    </row>
    <row r="299" spans="1:9" x14ac:dyDescent="0.25">
      <c r="A299" t="s">
        <v>612</v>
      </c>
      <c r="B299" t="s">
        <v>310</v>
      </c>
      <c r="C299" s="16">
        <v>3489456</v>
      </c>
      <c r="D299" s="16">
        <v>3460109</v>
      </c>
      <c r="E299" s="16">
        <v>119</v>
      </c>
      <c r="F299" s="16">
        <v>29228</v>
      </c>
    </row>
    <row r="300" spans="1:9" x14ac:dyDescent="0.25">
      <c r="B300" t="s">
        <v>613</v>
      </c>
      <c r="C300" s="16">
        <v>1056162849</v>
      </c>
      <c r="D300" s="16">
        <v>906854095</v>
      </c>
      <c r="E300" s="16">
        <v>23947683</v>
      </c>
      <c r="F300" s="16">
        <v>125361071</v>
      </c>
    </row>
  </sheetData>
  <mergeCells count="3">
    <mergeCell ref="A7:A8"/>
    <mergeCell ref="B7:B8"/>
    <mergeCell ref="C7:C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0"/>
  <sheetViews>
    <sheetView workbookViewId="0">
      <pane ySplit="5" topLeftCell="A6" activePane="bottomLeft" state="frozen"/>
      <selection activeCell="A3" sqref="A3:I3"/>
      <selection pane="bottomLeft" activeCell="A2" sqref="A2"/>
    </sheetView>
  </sheetViews>
  <sheetFormatPr defaultRowHeight="15" x14ac:dyDescent="0.25"/>
  <cols>
    <col min="2" max="2" width="13.140625" customWidth="1"/>
    <col min="3" max="3" width="19" style="93" customWidth="1"/>
    <col min="4" max="4" width="19" style="33" customWidth="1"/>
    <col min="5" max="5" width="18.5703125" customWidth="1"/>
    <col min="6" max="6" width="19" style="1" customWidth="1"/>
    <col min="7" max="7" width="19" customWidth="1"/>
  </cols>
  <sheetData>
    <row r="1" spans="1:10" ht="15.75" x14ac:dyDescent="0.25">
      <c r="A1" s="7" t="s">
        <v>614</v>
      </c>
    </row>
    <row r="2" spans="1:10" ht="15.6" x14ac:dyDescent="0.3">
      <c r="A2" s="7"/>
    </row>
    <row r="3" spans="1:10" x14ac:dyDescent="0.25">
      <c r="A3" s="94" t="s">
        <v>2</v>
      </c>
    </row>
    <row r="4" spans="1:10" ht="30" customHeight="1" x14ac:dyDescent="0.25">
      <c r="A4" s="209" t="s">
        <v>3</v>
      </c>
      <c r="B4" s="211" t="s">
        <v>4</v>
      </c>
      <c r="C4" s="213" t="s">
        <v>615</v>
      </c>
      <c r="D4" s="215" t="s">
        <v>616</v>
      </c>
      <c r="E4" s="217" t="s">
        <v>617</v>
      </c>
      <c r="F4" s="219" t="s">
        <v>618</v>
      </c>
      <c r="G4" s="207" t="s">
        <v>619</v>
      </c>
    </row>
    <row r="5" spans="1:10" ht="15" customHeight="1" x14ac:dyDescent="0.25">
      <c r="A5" s="210"/>
      <c r="B5" s="212"/>
      <c r="C5" s="214" t="s">
        <v>620</v>
      </c>
      <c r="D5" s="216"/>
      <c r="E5" s="218"/>
      <c r="F5" s="220" t="s">
        <v>620</v>
      </c>
      <c r="G5" s="208"/>
    </row>
    <row r="6" spans="1:10" x14ac:dyDescent="0.25">
      <c r="A6" s="64" t="s">
        <v>321</v>
      </c>
      <c r="B6" s="95" t="s">
        <v>21</v>
      </c>
      <c r="C6" s="96">
        <v>55515106.992438138</v>
      </c>
      <c r="D6" s="96">
        <v>55195890.992438138</v>
      </c>
      <c r="E6" s="97">
        <f>D6-C6</f>
        <v>-319216</v>
      </c>
      <c r="F6" s="98">
        <v>58073146.992438138</v>
      </c>
      <c r="G6" s="99">
        <f>E6+F6</f>
        <v>57753930.992438138</v>
      </c>
    </row>
    <row r="7" spans="1:10" ht="14.45" x14ac:dyDescent="0.3">
      <c r="A7" s="64" t="s">
        <v>322</v>
      </c>
      <c r="B7" s="39" t="s">
        <v>22</v>
      </c>
      <c r="C7" s="100">
        <v>44206389.929717965</v>
      </c>
      <c r="D7" s="55">
        <v>43871002.929717965</v>
      </c>
      <c r="E7" s="101">
        <f t="shared" ref="E7:E70" si="0">D7-C7</f>
        <v>-335387</v>
      </c>
      <c r="F7" s="102">
        <v>46640461.929717965</v>
      </c>
      <c r="G7" s="99">
        <f t="shared" ref="G7:G70" si="1">E7+F7</f>
        <v>46305074.929717965</v>
      </c>
    </row>
    <row r="8" spans="1:10" x14ac:dyDescent="0.25">
      <c r="A8" s="64" t="s">
        <v>323</v>
      </c>
      <c r="B8" s="39" t="s">
        <v>23</v>
      </c>
      <c r="C8" s="100">
        <v>64082290.180863753</v>
      </c>
      <c r="D8" s="55">
        <v>63839271.180863753</v>
      </c>
      <c r="E8" s="101">
        <f t="shared" si="0"/>
        <v>-243019</v>
      </c>
      <c r="F8" s="102">
        <v>71442570.180863753</v>
      </c>
      <c r="G8" s="99">
        <f t="shared" si="1"/>
        <v>71199551.180863753</v>
      </c>
    </row>
    <row r="9" spans="1:10" x14ac:dyDescent="0.25">
      <c r="A9" s="64" t="s">
        <v>324</v>
      </c>
      <c r="B9" s="39" t="s">
        <v>24</v>
      </c>
      <c r="C9" s="100">
        <v>68451372.817148119</v>
      </c>
      <c r="D9" s="55">
        <v>67598627.817148119</v>
      </c>
      <c r="E9" s="101">
        <f t="shared" si="0"/>
        <v>-852745</v>
      </c>
      <c r="F9" s="102">
        <v>77519900.817148119</v>
      </c>
      <c r="G9" s="99">
        <f t="shared" si="1"/>
        <v>76667155.817148119</v>
      </c>
    </row>
    <row r="10" spans="1:10" x14ac:dyDescent="0.25">
      <c r="A10" s="64" t="s">
        <v>325</v>
      </c>
      <c r="B10" s="39" t="s">
        <v>25</v>
      </c>
      <c r="C10" s="100">
        <v>91900135.934622005</v>
      </c>
      <c r="D10" s="55">
        <v>91445044.934622005</v>
      </c>
      <c r="E10" s="101">
        <f t="shared" si="0"/>
        <v>-455091</v>
      </c>
      <c r="F10" s="102">
        <v>97097456.934622005</v>
      </c>
      <c r="G10" s="99">
        <f t="shared" si="1"/>
        <v>96642365.934622005</v>
      </c>
    </row>
    <row r="11" spans="1:10" ht="15.75" x14ac:dyDescent="0.25">
      <c r="A11" s="64" t="s">
        <v>326</v>
      </c>
      <c r="B11" s="39" t="s">
        <v>26</v>
      </c>
      <c r="C11" s="100">
        <v>41438961.59859366</v>
      </c>
      <c r="D11" s="55">
        <v>41339657.59859366</v>
      </c>
      <c r="E11" s="101">
        <f t="shared" si="0"/>
        <v>-99304</v>
      </c>
      <c r="F11" s="102">
        <v>45535043.59859366</v>
      </c>
      <c r="G11" s="99">
        <f t="shared" si="1"/>
        <v>45435739.59859366</v>
      </c>
      <c r="J11" s="7"/>
    </row>
    <row r="12" spans="1:10" ht="14.45" x14ac:dyDescent="0.3">
      <c r="A12" s="64" t="s">
        <v>327</v>
      </c>
      <c r="B12" s="39" t="s">
        <v>27</v>
      </c>
      <c r="C12" s="100">
        <v>138175818.78002244</v>
      </c>
      <c r="D12" s="55">
        <v>137496887.78002244</v>
      </c>
      <c r="E12" s="101">
        <f t="shared" si="0"/>
        <v>-678931</v>
      </c>
      <c r="F12" s="102">
        <v>146105784.78002244</v>
      </c>
      <c r="G12" s="99">
        <f t="shared" si="1"/>
        <v>145426853.78002244</v>
      </c>
      <c r="J12" s="20"/>
    </row>
    <row r="13" spans="1:10" ht="14.45" x14ac:dyDescent="0.3">
      <c r="A13" s="64" t="s">
        <v>328</v>
      </c>
      <c r="B13" s="39" t="s">
        <v>28</v>
      </c>
      <c r="C13" s="100">
        <v>114552541.84219155</v>
      </c>
      <c r="D13" s="55">
        <v>114323528.84219155</v>
      </c>
      <c r="E13" s="101">
        <f t="shared" si="0"/>
        <v>-229013</v>
      </c>
      <c r="F13" s="102">
        <v>120669995.84219155</v>
      </c>
      <c r="G13" s="99">
        <f t="shared" si="1"/>
        <v>120440982.84219155</v>
      </c>
    </row>
    <row r="14" spans="1:10" ht="14.45" x14ac:dyDescent="0.3">
      <c r="A14" s="64" t="s">
        <v>329</v>
      </c>
      <c r="B14" s="39" t="s">
        <v>29</v>
      </c>
      <c r="C14" s="100">
        <v>22397709.494297214</v>
      </c>
      <c r="D14" s="55">
        <v>22319927.494297214</v>
      </c>
      <c r="E14" s="101">
        <f t="shared" si="0"/>
        <v>-77782</v>
      </c>
      <c r="F14" s="102">
        <v>24201743.494297214</v>
      </c>
      <c r="G14" s="99">
        <f t="shared" si="1"/>
        <v>24123961.494297214</v>
      </c>
    </row>
    <row r="15" spans="1:10" ht="14.45" x14ac:dyDescent="0.3">
      <c r="A15" s="64" t="s">
        <v>330</v>
      </c>
      <c r="B15" s="39" t="s">
        <v>30</v>
      </c>
      <c r="C15" s="100">
        <v>113681952.01314257</v>
      </c>
      <c r="D15" s="55">
        <v>112874093.01314257</v>
      </c>
      <c r="E15" s="101">
        <f t="shared" si="0"/>
        <v>-807859</v>
      </c>
      <c r="F15" s="102">
        <v>121704838.01314257</v>
      </c>
      <c r="G15" s="99">
        <f t="shared" si="1"/>
        <v>120896979.01314257</v>
      </c>
    </row>
    <row r="16" spans="1:10" x14ac:dyDescent="0.25">
      <c r="A16" s="64" t="s">
        <v>331</v>
      </c>
      <c r="B16" s="39" t="s">
        <v>31</v>
      </c>
      <c r="C16" s="100">
        <v>61985387.179043047</v>
      </c>
      <c r="D16" s="55">
        <v>61632985.179043047</v>
      </c>
      <c r="E16" s="101">
        <f t="shared" si="0"/>
        <v>-352402</v>
      </c>
      <c r="F16" s="102">
        <v>65459730.179043047</v>
      </c>
      <c r="G16" s="99">
        <f t="shared" si="1"/>
        <v>65107328.179043047</v>
      </c>
    </row>
    <row r="17" spans="1:7" ht="14.45" x14ac:dyDescent="0.3">
      <c r="A17" s="64" t="s">
        <v>332</v>
      </c>
      <c r="B17" s="39" t="s">
        <v>32</v>
      </c>
      <c r="C17" s="100">
        <v>32903886.55401776</v>
      </c>
      <c r="D17" s="55">
        <v>32891934.55401776</v>
      </c>
      <c r="E17" s="101">
        <f t="shared" si="0"/>
        <v>-11952</v>
      </c>
      <c r="F17" s="102">
        <v>35387065.55401776</v>
      </c>
      <c r="G17" s="99">
        <f t="shared" si="1"/>
        <v>35375113.55401776</v>
      </c>
    </row>
    <row r="18" spans="1:7" ht="14.45" x14ac:dyDescent="0.3">
      <c r="A18" s="64" t="s">
        <v>333</v>
      </c>
      <c r="B18" s="39" t="s">
        <v>33</v>
      </c>
      <c r="C18" s="100">
        <v>13647804.891755203</v>
      </c>
      <c r="D18" s="55">
        <v>13588999.891755203</v>
      </c>
      <c r="E18" s="101">
        <f t="shared" si="0"/>
        <v>-58805</v>
      </c>
      <c r="F18" s="102">
        <v>15023746.891755203</v>
      </c>
      <c r="G18" s="99">
        <f t="shared" si="1"/>
        <v>14964941.891755203</v>
      </c>
    </row>
    <row r="19" spans="1:7" x14ac:dyDescent="0.25">
      <c r="A19" s="64" t="s">
        <v>334</v>
      </c>
      <c r="B19" s="39" t="s">
        <v>34</v>
      </c>
      <c r="C19" s="100">
        <v>89239941.693640083</v>
      </c>
      <c r="D19" s="55">
        <v>88555440.693640083</v>
      </c>
      <c r="E19" s="101">
        <f t="shared" si="0"/>
        <v>-684501</v>
      </c>
      <c r="F19" s="102">
        <v>94263464.693640083</v>
      </c>
      <c r="G19" s="99">
        <f t="shared" si="1"/>
        <v>93578963.693640083</v>
      </c>
    </row>
    <row r="20" spans="1:7" ht="14.45" x14ac:dyDescent="0.3">
      <c r="A20" s="64" t="s">
        <v>335</v>
      </c>
      <c r="B20" s="39" t="s">
        <v>35</v>
      </c>
      <c r="C20" s="100">
        <v>44438065.403031722</v>
      </c>
      <c r="D20" s="55">
        <v>44359553.403031722</v>
      </c>
      <c r="E20" s="101">
        <f t="shared" si="0"/>
        <v>-78512</v>
      </c>
      <c r="F20" s="102">
        <v>47115445.403031722</v>
      </c>
      <c r="G20" s="99">
        <f t="shared" si="1"/>
        <v>47036933.403031722</v>
      </c>
    </row>
    <row r="21" spans="1:7" ht="14.45" x14ac:dyDescent="0.3">
      <c r="A21" s="64" t="s">
        <v>336</v>
      </c>
      <c r="B21" s="39" t="s">
        <v>36</v>
      </c>
      <c r="C21" s="100">
        <v>89288200.970373422</v>
      </c>
      <c r="D21" s="55">
        <v>89051945.970373422</v>
      </c>
      <c r="E21" s="101">
        <f t="shared" si="0"/>
        <v>-236255</v>
      </c>
      <c r="F21" s="102">
        <v>94597492.970373422</v>
      </c>
      <c r="G21" s="99">
        <f t="shared" si="1"/>
        <v>94361237.970373422</v>
      </c>
    </row>
    <row r="22" spans="1:7" ht="14.45" x14ac:dyDescent="0.3">
      <c r="A22" s="64" t="s">
        <v>337</v>
      </c>
      <c r="B22" s="39" t="s">
        <v>37</v>
      </c>
      <c r="C22" s="100">
        <v>1074061408.1696465</v>
      </c>
      <c r="D22" s="55">
        <v>1073264710.1696465</v>
      </c>
      <c r="E22" s="101">
        <f t="shared" si="0"/>
        <v>-796698</v>
      </c>
      <c r="F22" s="102">
        <v>1113325368.1696465</v>
      </c>
      <c r="G22" s="99">
        <f t="shared" si="1"/>
        <v>1112528670.1696465</v>
      </c>
    </row>
    <row r="23" spans="1:7" x14ac:dyDescent="0.25">
      <c r="A23" s="64" t="s">
        <v>338</v>
      </c>
      <c r="B23" s="39" t="s">
        <v>38</v>
      </c>
      <c r="C23" s="100">
        <v>122462288.63049439</v>
      </c>
      <c r="D23" s="55">
        <v>122405245.63049439</v>
      </c>
      <c r="E23" s="101">
        <f t="shared" si="0"/>
        <v>-57043</v>
      </c>
      <c r="F23" s="102">
        <v>130760919.63049439</v>
      </c>
      <c r="G23" s="99">
        <f t="shared" si="1"/>
        <v>130703876.63049439</v>
      </c>
    </row>
    <row r="24" spans="1:7" ht="14.45" x14ac:dyDescent="0.3">
      <c r="A24" s="64" t="s">
        <v>339</v>
      </c>
      <c r="B24" s="39" t="s">
        <v>39</v>
      </c>
      <c r="C24" s="100">
        <v>122914779.1791407</v>
      </c>
      <c r="D24" s="55">
        <v>122335878.1791407</v>
      </c>
      <c r="E24" s="101">
        <f t="shared" si="0"/>
        <v>-578901</v>
      </c>
      <c r="F24" s="102">
        <v>129680385.1791407</v>
      </c>
      <c r="G24" s="99">
        <f t="shared" si="1"/>
        <v>129101484.1791407</v>
      </c>
    </row>
    <row r="25" spans="1:7" ht="14.45" x14ac:dyDescent="0.3">
      <c r="A25" s="64" t="s">
        <v>340</v>
      </c>
      <c r="B25" s="39" t="s">
        <v>40</v>
      </c>
      <c r="C25" s="100">
        <v>48327319.183849432</v>
      </c>
      <c r="D25" s="55">
        <v>48296910.183849432</v>
      </c>
      <c r="E25" s="101">
        <f t="shared" si="0"/>
        <v>-30409</v>
      </c>
      <c r="F25" s="102">
        <v>49624940.183849432</v>
      </c>
      <c r="G25" s="99">
        <f t="shared" si="1"/>
        <v>49594531.183849432</v>
      </c>
    </row>
    <row r="26" spans="1:7" ht="14.45" x14ac:dyDescent="0.3">
      <c r="A26" s="64" t="s">
        <v>341</v>
      </c>
      <c r="B26" s="39" t="s">
        <v>41</v>
      </c>
      <c r="C26" s="100">
        <v>84676459.798417866</v>
      </c>
      <c r="D26" s="55">
        <v>84771153.798417866</v>
      </c>
      <c r="E26" s="101">
        <f t="shared" si="0"/>
        <v>94694</v>
      </c>
      <c r="F26" s="102">
        <v>87851941.798417866</v>
      </c>
      <c r="G26" s="99">
        <f t="shared" si="1"/>
        <v>87946635.798417866</v>
      </c>
    </row>
    <row r="27" spans="1:7" x14ac:dyDescent="0.25">
      <c r="A27" s="64" t="s">
        <v>342</v>
      </c>
      <c r="B27" s="39" t="s">
        <v>42</v>
      </c>
      <c r="C27" s="100">
        <v>61796289.962846436</v>
      </c>
      <c r="D27" s="55">
        <v>61679731.962846436</v>
      </c>
      <c r="E27" s="101">
        <f t="shared" si="0"/>
        <v>-116558</v>
      </c>
      <c r="F27" s="102">
        <v>65305069.962846436</v>
      </c>
      <c r="G27" s="99">
        <f t="shared" si="1"/>
        <v>65188511.962846436</v>
      </c>
    </row>
    <row r="28" spans="1:7" ht="14.45" x14ac:dyDescent="0.3">
      <c r="A28" s="64" t="s">
        <v>343</v>
      </c>
      <c r="B28" s="39" t="s">
        <v>43</v>
      </c>
      <c r="C28" s="100">
        <v>16282254.513578558</v>
      </c>
      <c r="D28" s="55">
        <v>16249340.513578558</v>
      </c>
      <c r="E28" s="101">
        <f t="shared" si="0"/>
        <v>-32914</v>
      </c>
      <c r="F28" s="102">
        <v>18098460.513578556</v>
      </c>
      <c r="G28" s="99">
        <f t="shared" si="1"/>
        <v>18065546.513578556</v>
      </c>
    </row>
    <row r="29" spans="1:7" x14ac:dyDescent="0.25">
      <c r="A29" s="64" t="s">
        <v>344</v>
      </c>
      <c r="B29" s="39" t="s">
        <v>44</v>
      </c>
      <c r="C29" s="100">
        <v>112424477.9838299</v>
      </c>
      <c r="D29" s="55">
        <v>111519649.9838299</v>
      </c>
      <c r="E29" s="101">
        <f t="shared" si="0"/>
        <v>-904828</v>
      </c>
      <c r="F29" s="102">
        <v>130619496.9838299</v>
      </c>
      <c r="G29" s="99">
        <f t="shared" si="1"/>
        <v>129714668.9838299</v>
      </c>
    </row>
    <row r="30" spans="1:7" ht="14.45" x14ac:dyDescent="0.3">
      <c r="A30" s="64" t="s">
        <v>345</v>
      </c>
      <c r="B30" s="39" t="s">
        <v>45</v>
      </c>
      <c r="C30" s="100">
        <v>56147880.498008385</v>
      </c>
      <c r="D30" s="55">
        <v>55770668.498008385</v>
      </c>
      <c r="E30" s="101">
        <f t="shared" si="0"/>
        <v>-377212</v>
      </c>
      <c r="F30" s="102">
        <v>59596600.498008385</v>
      </c>
      <c r="G30" s="99">
        <f t="shared" si="1"/>
        <v>59219388.498008385</v>
      </c>
    </row>
    <row r="31" spans="1:7" x14ac:dyDescent="0.25">
      <c r="A31" s="64" t="s">
        <v>346</v>
      </c>
      <c r="B31" s="39" t="s">
        <v>46</v>
      </c>
      <c r="C31" s="100">
        <v>40949058.245027937</v>
      </c>
      <c r="D31" s="55">
        <v>40868819.245027937</v>
      </c>
      <c r="E31" s="101">
        <f t="shared" si="0"/>
        <v>-80239</v>
      </c>
      <c r="F31" s="102">
        <v>44390220.245027937</v>
      </c>
      <c r="G31" s="99">
        <f t="shared" si="1"/>
        <v>44309981.245027937</v>
      </c>
    </row>
    <row r="32" spans="1:7" x14ac:dyDescent="0.25">
      <c r="A32" s="64" t="s">
        <v>347</v>
      </c>
      <c r="B32" s="39" t="s">
        <v>47</v>
      </c>
      <c r="C32" s="100">
        <v>29649181.904583853</v>
      </c>
      <c r="D32" s="55">
        <v>29441196.904583853</v>
      </c>
      <c r="E32" s="101">
        <f t="shared" si="0"/>
        <v>-207985</v>
      </c>
      <c r="F32" s="102">
        <v>31736092.904583853</v>
      </c>
      <c r="G32" s="99">
        <f t="shared" si="1"/>
        <v>31528107.904583853</v>
      </c>
    </row>
    <row r="33" spans="1:7" x14ac:dyDescent="0.25">
      <c r="A33" s="64" t="s">
        <v>348</v>
      </c>
      <c r="B33" s="39" t="s">
        <v>48</v>
      </c>
      <c r="C33" s="100">
        <v>14737565.4162859</v>
      </c>
      <c r="D33" s="55">
        <v>14746653.4162859</v>
      </c>
      <c r="E33" s="101">
        <f t="shared" si="0"/>
        <v>9088</v>
      </c>
      <c r="F33" s="102">
        <v>16319926.4162859</v>
      </c>
      <c r="G33" s="99">
        <f t="shared" si="1"/>
        <v>16329014.4162859</v>
      </c>
    </row>
    <row r="34" spans="1:7" x14ac:dyDescent="0.25">
      <c r="A34" s="64" t="s">
        <v>349</v>
      </c>
      <c r="B34" s="39" t="s">
        <v>49</v>
      </c>
      <c r="C34" s="100">
        <v>22449431.280590996</v>
      </c>
      <c r="D34" s="55">
        <v>22266713.280590996</v>
      </c>
      <c r="E34" s="101">
        <f t="shared" si="0"/>
        <v>-182718</v>
      </c>
      <c r="F34" s="102">
        <v>24516404.280590996</v>
      </c>
      <c r="G34" s="99">
        <f t="shared" si="1"/>
        <v>24333686.280590996</v>
      </c>
    </row>
    <row r="35" spans="1:7" x14ac:dyDescent="0.25">
      <c r="A35" s="64" t="s">
        <v>350</v>
      </c>
      <c r="B35" s="39" t="s">
        <v>50</v>
      </c>
      <c r="C35" s="100">
        <v>22304084.696688548</v>
      </c>
      <c r="D35" s="55">
        <v>22097381.696688548</v>
      </c>
      <c r="E35" s="101">
        <f t="shared" si="0"/>
        <v>-206703</v>
      </c>
      <c r="F35" s="102">
        <v>24551421.696688548</v>
      </c>
      <c r="G35" s="99">
        <f t="shared" si="1"/>
        <v>24344718.696688548</v>
      </c>
    </row>
    <row r="36" spans="1:7" x14ac:dyDescent="0.25">
      <c r="A36" s="64" t="s">
        <v>351</v>
      </c>
      <c r="B36" s="39" t="s">
        <v>51</v>
      </c>
      <c r="C36" s="100">
        <v>34184404.194292329</v>
      </c>
      <c r="D36" s="55">
        <v>34102026.194292329</v>
      </c>
      <c r="E36" s="101">
        <f t="shared" si="0"/>
        <v>-82378</v>
      </c>
      <c r="F36" s="102">
        <v>37471599.194292329</v>
      </c>
      <c r="G36" s="99">
        <f t="shared" si="1"/>
        <v>37389221.194292329</v>
      </c>
    </row>
    <row r="37" spans="1:7" x14ac:dyDescent="0.25">
      <c r="A37" s="64" t="s">
        <v>352</v>
      </c>
      <c r="B37" s="39" t="s">
        <v>52</v>
      </c>
      <c r="C37" s="100">
        <v>270296311.70939863</v>
      </c>
      <c r="D37" s="55">
        <v>269778039.70939863</v>
      </c>
      <c r="E37" s="101">
        <f t="shared" si="0"/>
        <v>-518272</v>
      </c>
      <c r="F37" s="102">
        <v>285259382.70939863</v>
      </c>
      <c r="G37" s="99">
        <f t="shared" si="1"/>
        <v>284741110.70939863</v>
      </c>
    </row>
    <row r="38" spans="1:7" x14ac:dyDescent="0.25">
      <c r="A38" s="64" t="s">
        <v>353</v>
      </c>
      <c r="B38" s="39" t="s">
        <v>53</v>
      </c>
      <c r="C38" s="100">
        <v>59937596.666978255</v>
      </c>
      <c r="D38" s="55">
        <v>59807700.666978255</v>
      </c>
      <c r="E38" s="101">
        <f t="shared" si="0"/>
        <v>-129896</v>
      </c>
      <c r="F38" s="102">
        <v>65307285.666978255</v>
      </c>
      <c r="G38" s="99">
        <f t="shared" si="1"/>
        <v>65177389.666978255</v>
      </c>
    </row>
    <row r="39" spans="1:7" x14ac:dyDescent="0.25">
      <c r="A39" s="64" t="s">
        <v>354</v>
      </c>
      <c r="B39" s="39" t="s">
        <v>54</v>
      </c>
      <c r="C39" s="100">
        <v>38572074.515266724</v>
      </c>
      <c r="D39" s="55">
        <v>38520153.515266724</v>
      </c>
      <c r="E39" s="101">
        <f t="shared" si="0"/>
        <v>-51921</v>
      </c>
      <c r="F39" s="102">
        <v>44117328.515266724</v>
      </c>
      <c r="G39" s="99">
        <f t="shared" si="1"/>
        <v>44065407.515266724</v>
      </c>
    </row>
    <row r="40" spans="1:7" x14ac:dyDescent="0.25">
      <c r="A40" s="64" t="s">
        <v>355</v>
      </c>
      <c r="B40" s="39" t="s">
        <v>55</v>
      </c>
      <c r="C40" s="100">
        <v>15110926.853339007</v>
      </c>
      <c r="D40" s="55">
        <v>15084882.853339007</v>
      </c>
      <c r="E40" s="101">
        <f t="shared" si="0"/>
        <v>-26044</v>
      </c>
      <c r="F40" s="102">
        <v>16598114.853339007</v>
      </c>
      <c r="G40" s="99">
        <f t="shared" si="1"/>
        <v>16572070.853339007</v>
      </c>
    </row>
    <row r="41" spans="1:7" x14ac:dyDescent="0.25">
      <c r="A41" s="64" t="s">
        <v>356</v>
      </c>
      <c r="B41" s="39" t="s">
        <v>56</v>
      </c>
      <c r="C41" s="100">
        <v>17461759.323987976</v>
      </c>
      <c r="D41" s="55">
        <v>17409441.323987976</v>
      </c>
      <c r="E41" s="101">
        <f t="shared" si="0"/>
        <v>-52318</v>
      </c>
      <c r="F41" s="102">
        <v>19182592.323987976</v>
      </c>
      <c r="G41" s="99">
        <f t="shared" si="1"/>
        <v>19130274.323987976</v>
      </c>
    </row>
    <row r="42" spans="1:7" x14ac:dyDescent="0.25">
      <c r="A42" s="64" t="s">
        <v>357</v>
      </c>
      <c r="B42" s="39" t="s">
        <v>57</v>
      </c>
      <c r="C42" s="100">
        <v>80356454.16542612</v>
      </c>
      <c r="D42" s="55">
        <v>79871369.16542612</v>
      </c>
      <c r="E42" s="101">
        <f t="shared" si="0"/>
        <v>-485085</v>
      </c>
      <c r="F42" s="102">
        <v>86430747.16542612</v>
      </c>
      <c r="G42" s="99">
        <f t="shared" si="1"/>
        <v>85945662.16542612</v>
      </c>
    </row>
    <row r="43" spans="1:7" x14ac:dyDescent="0.25">
      <c r="A43" s="64" t="s">
        <v>358</v>
      </c>
      <c r="B43" s="39" t="s">
        <v>58</v>
      </c>
      <c r="C43" s="100">
        <v>18436545.027798899</v>
      </c>
      <c r="D43" s="55">
        <v>18433991.027798899</v>
      </c>
      <c r="E43" s="101">
        <f t="shared" si="0"/>
        <v>-2554</v>
      </c>
      <c r="F43" s="102">
        <v>19576752.027798899</v>
      </c>
      <c r="G43" s="99">
        <f t="shared" si="1"/>
        <v>19574198.027798899</v>
      </c>
    </row>
    <row r="44" spans="1:7" x14ac:dyDescent="0.25">
      <c r="A44" s="64" t="s">
        <v>359</v>
      </c>
      <c r="B44" s="39" t="s">
        <v>59</v>
      </c>
      <c r="C44" s="100">
        <v>27223135.237689309</v>
      </c>
      <c r="D44" s="55">
        <v>27109382.237689309</v>
      </c>
      <c r="E44" s="101">
        <f t="shared" si="0"/>
        <v>-113753</v>
      </c>
      <c r="F44" s="102">
        <v>29025634.237689309</v>
      </c>
      <c r="G44" s="99">
        <f t="shared" si="1"/>
        <v>28911881.237689309</v>
      </c>
    </row>
    <row r="45" spans="1:7" x14ac:dyDescent="0.25">
      <c r="A45" s="64" t="s">
        <v>360</v>
      </c>
      <c r="B45" s="39" t="s">
        <v>60</v>
      </c>
      <c r="C45" s="100">
        <v>50253377.250531912</v>
      </c>
      <c r="D45" s="55">
        <v>50048202.250531912</v>
      </c>
      <c r="E45" s="101">
        <f t="shared" si="0"/>
        <v>-205175</v>
      </c>
      <c r="F45" s="102">
        <v>53042351.250531912</v>
      </c>
      <c r="G45" s="99">
        <f t="shared" si="1"/>
        <v>52837176.250531912</v>
      </c>
    </row>
    <row r="46" spans="1:7" x14ac:dyDescent="0.25">
      <c r="A46" s="64" t="s">
        <v>361</v>
      </c>
      <c r="B46" s="39" t="s">
        <v>61</v>
      </c>
      <c r="C46" s="100">
        <v>142884444.92005634</v>
      </c>
      <c r="D46" s="55">
        <v>142262528.92005634</v>
      </c>
      <c r="E46" s="101">
        <f t="shared" si="0"/>
        <v>-621916</v>
      </c>
      <c r="F46" s="102">
        <v>152003942.92005634</v>
      </c>
      <c r="G46" s="99">
        <f t="shared" si="1"/>
        <v>151382026.92005634</v>
      </c>
    </row>
    <row r="47" spans="1:7" x14ac:dyDescent="0.25">
      <c r="A47" s="64" t="s">
        <v>362</v>
      </c>
      <c r="B47" s="39" t="s">
        <v>62</v>
      </c>
      <c r="C47" s="100">
        <v>51318772.410516843</v>
      </c>
      <c r="D47" s="55">
        <v>50997457.410516843</v>
      </c>
      <c r="E47" s="101">
        <f t="shared" si="0"/>
        <v>-321315</v>
      </c>
      <c r="F47" s="102">
        <v>55638356.410516843</v>
      </c>
      <c r="G47" s="99">
        <f t="shared" si="1"/>
        <v>55317041.410516843</v>
      </c>
    </row>
    <row r="48" spans="1:7" x14ac:dyDescent="0.25">
      <c r="A48" s="64" t="s">
        <v>363</v>
      </c>
      <c r="B48" s="39" t="s">
        <v>63</v>
      </c>
      <c r="C48" s="100">
        <v>18664134.570955209</v>
      </c>
      <c r="D48" s="55">
        <v>18559059.570955209</v>
      </c>
      <c r="E48" s="101">
        <f t="shared" si="0"/>
        <v>-105075</v>
      </c>
      <c r="F48" s="102">
        <v>20734628.570955209</v>
      </c>
      <c r="G48" s="99">
        <f t="shared" si="1"/>
        <v>20629553.570955209</v>
      </c>
    </row>
    <row r="49" spans="1:7" x14ac:dyDescent="0.25">
      <c r="A49" s="64" t="s">
        <v>364</v>
      </c>
      <c r="B49" s="39" t="s">
        <v>64</v>
      </c>
      <c r="C49" s="100">
        <v>9184817.7542116903</v>
      </c>
      <c r="D49" s="55">
        <v>9188139.7542116903</v>
      </c>
      <c r="E49" s="101">
        <f t="shared" si="0"/>
        <v>3322</v>
      </c>
      <c r="F49" s="102">
        <v>9048448.7542116903</v>
      </c>
      <c r="G49" s="99">
        <f t="shared" si="1"/>
        <v>9051770.7542116903</v>
      </c>
    </row>
    <row r="50" spans="1:7" x14ac:dyDescent="0.25">
      <c r="A50" s="64" t="s">
        <v>365</v>
      </c>
      <c r="B50" s="39" t="s">
        <v>65</v>
      </c>
      <c r="C50" s="100">
        <v>6397157.5809167707</v>
      </c>
      <c r="D50" s="55">
        <v>6386924.5809167707</v>
      </c>
      <c r="E50" s="101">
        <f t="shared" si="0"/>
        <v>-10233</v>
      </c>
      <c r="F50" s="102">
        <v>6747426.5809167707</v>
      </c>
      <c r="G50" s="99">
        <f t="shared" si="1"/>
        <v>6737193.5809167707</v>
      </c>
    </row>
    <row r="51" spans="1:7" x14ac:dyDescent="0.25">
      <c r="A51" s="64" t="s">
        <v>366</v>
      </c>
      <c r="B51" s="39" t="s">
        <v>66</v>
      </c>
      <c r="C51" s="100">
        <v>20132077.603881381</v>
      </c>
      <c r="D51" s="55">
        <v>19949064.603881381</v>
      </c>
      <c r="E51" s="101">
        <f t="shared" si="0"/>
        <v>-183013</v>
      </c>
      <c r="F51" s="102">
        <v>20031450.603881381</v>
      </c>
      <c r="G51" s="99">
        <f t="shared" si="1"/>
        <v>19848437.603881381</v>
      </c>
    </row>
    <row r="52" spans="1:7" x14ac:dyDescent="0.25">
      <c r="A52" s="64" t="s">
        <v>367</v>
      </c>
      <c r="B52" s="39" t="s">
        <v>67</v>
      </c>
      <c r="C52" s="100">
        <v>10887540.876945399</v>
      </c>
      <c r="D52" s="55">
        <v>10842345.876945399</v>
      </c>
      <c r="E52" s="101">
        <f t="shared" si="0"/>
        <v>-45195</v>
      </c>
      <c r="F52" s="102">
        <v>11331791.876945399</v>
      </c>
      <c r="G52" s="99">
        <f t="shared" si="1"/>
        <v>11286596.876945399</v>
      </c>
    </row>
    <row r="53" spans="1:7" x14ac:dyDescent="0.25">
      <c r="A53" s="64" t="s">
        <v>368</v>
      </c>
      <c r="B53" s="39" t="s">
        <v>68</v>
      </c>
      <c r="C53" s="100">
        <v>19044758.707494192</v>
      </c>
      <c r="D53" s="55">
        <v>18952760.707494192</v>
      </c>
      <c r="E53" s="101">
        <f t="shared" si="0"/>
        <v>-91998</v>
      </c>
      <c r="F53" s="102">
        <v>19379028.707494192</v>
      </c>
      <c r="G53" s="99">
        <f t="shared" si="1"/>
        <v>19287030.707494192</v>
      </c>
    </row>
    <row r="54" spans="1:7" x14ac:dyDescent="0.25">
      <c r="A54" s="64" t="s">
        <v>369</v>
      </c>
      <c r="B54" s="39" t="s">
        <v>69</v>
      </c>
      <c r="C54" s="100">
        <v>34190317.686726987</v>
      </c>
      <c r="D54" s="55">
        <v>34179169.686726987</v>
      </c>
      <c r="E54" s="101">
        <f t="shared" si="0"/>
        <v>-11148</v>
      </c>
      <c r="F54" s="102">
        <v>37112657.686726987</v>
      </c>
      <c r="G54" s="99">
        <f t="shared" si="1"/>
        <v>37101509.686726987</v>
      </c>
    </row>
    <row r="55" spans="1:7" x14ac:dyDescent="0.25">
      <c r="A55" s="64" t="s">
        <v>370</v>
      </c>
      <c r="B55" s="39" t="s">
        <v>70</v>
      </c>
      <c r="C55" s="100">
        <v>16782677.247316029</v>
      </c>
      <c r="D55" s="55">
        <v>16718785.247316029</v>
      </c>
      <c r="E55" s="101">
        <f t="shared" si="0"/>
        <v>-63892</v>
      </c>
      <c r="F55" s="102">
        <v>18710983.247316029</v>
      </c>
      <c r="G55" s="99">
        <f t="shared" si="1"/>
        <v>18647091.247316029</v>
      </c>
    </row>
    <row r="56" spans="1:7" x14ac:dyDescent="0.25">
      <c r="A56" s="64" t="s">
        <v>371</v>
      </c>
      <c r="B56" s="39" t="s">
        <v>71</v>
      </c>
      <c r="C56" s="100">
        <v>208360782.36836156</v>
      </c>
      <c r="D56" s="55">
        <v>207281885.36836156</v>
      </c>
      <c r="E56" s="101">
        <f t="shared" si="0"/>
        <v>-1078897</v>
      </c>
      <c r="F56" s="102">
        <v>219066248.36836156</v>
      </c>
      <c r="G56" s="99">
        <f t="shared" si="1"/>
        <v>217987351.36836156</v>
      </c>
    </row>
    <row r="57" spans="1:7" x14ac:dyDescent="0.25">
      <c r="A57" s="64" t="s">
        <v>372</v>
      </c>
      <c r="B57" s="39" t="s">
        <v>72</v>
      </c>
      <c r="C57" s="100">
        <v>197880724.93377095</v>
      </c>
      <c r="D57" s="55">
        <v>196889346.93377095</v>
      </c>
      <c r="E57" s="101">
        <f t="shared" si="0"/>
        <v>-991378</v>
      </c>
      <c r="F57" s="102">
        <v>209614677.93377095</v>
      </c>
      <c r="G57" s="99">
        <f t="shared" si="1"/>
        <v>208623299.93377095</v>
      </c>
    </row>
    <row r="58" spans="1:7" x14ac:dyDescent="0.25">
      <c r="A58" s="64" t="s">
        <v>373</v>
      </c>
      <c r="B58" s="39" t="s">
        <v>73</v>
      </c>
      <c r="C58" s="100">
        <v>25571053.90290964</v>
      </c>
      <c r="D58" s="55">
        <v>25292462.90290964</v>
      </c>
      <c r="E58" s="101">
        <f t="shared" si="0"/>
        <v>-278591</v>
      </c>
      <c r="F58" s="102">
        <v>27599620.90290964</v>
      </c>
      <c r="G58" s="99">
        <f t="shared" si="1"/>
        <v>27321029.90290964</v>
      </c>
    </row>
    <row r="59" spans="1:7" x14ac:dyDescent="0.25">
      <c r="A59" s="64" t="s">
        <v>374</v>
      </c>
      <c r="B59" s="39" t="s">
        <v>74</v>
      </c>
      <c r="C59" s="100">
        <v>66608864.470411785</v>
      </c>
      <c r="D59" s="55">
        <v>66377675.470411785</v>
      </c>
      <c r="E59" s="101">
        <f t="shared" si="0"/>
        <v>-231189</v>
      </c>
      <c r="F59" s="102">
        <v>70586054.470411777</v>
      </c>
      <c r="G59" s="99">
        <f t="shared" si="1"/>
        <v>70354865.470411777</v>
      </c>
    </row>
    <row r="60" spans="1:7" x14ac:dyDescent="0.25">
      <c r="A60" s="64" t="s">
        <v>375</v>
      </c>
      <c r="B60" s="39" t="s">
        <v>75</v>
      </c>
      <c r="C60" s="100">
        <v>12229314.117097195</v>
      </c>
      <c r="D60" s="55">
        <v>12079377.117097195</v>
      </c>
      <c r="E60" s="101">
        <f t="shared" si="0"/>
        <v>-149937</v>
      </c>
      <c r="F60" s="102">
        <v>12909003.117097195</v>
      </c>
      <c r="G60" s="99">
        <f t="shared" si="1"/>
        <v>12759066.117097195</v>
      </c>
    </row>
    <row r="61" spans="1:7" x14ac:dyDescent="0.25">
      <c r="A61" s="64" t="s">
        <v>376</v>
      </c>
      <c r="B61" s="39" t="s">
        <v>76</v>
      </c>
      <c r="C61" s="100">
        <v>43128162.923558258</v>
      </c>
      <c r="D61" s="55">
        <v>42984223.923558258</v>
      </c>
      <c r="E61" s="101">
        <f t="shared" si="0"/>
        <v>-143939</v>
      </c>
      <c r="F61" s="102">
        <v>44716813.923558258</v>
      </c>
      <c r="G61" s="99">
        <f t="shared" si="1"/>
        <v>44572874.923558258</v>
      </c>
    </row>
    <row r="62" spans="1:7" x14ac:dyDescent="0.25">
      <c r="A62" s="64" t="s">
        <v>377</v>
      </c>
      <c r="B62" s="39" t="s">
        <v>77</v>
      </c>
      <c r="C62" s="100">
        <v>10704885.741076101</v>
      </c>
      <c r="D62" s="55">
        <v>10600055.741076101</v>
      </c>
      <c r="E62" s="101">
        <f t="shared" si="0"/>
        <v>-104830</v>
      </c>
      <c r="F62" s="102">
        <v>11689352.741076101</v>
      </c>
      <c r="G62" s="99">
        <f t="shared" si="1"/>
        <v>11584522.741076101</v>
      </c>
    </row>
    <row r="63" spans="1:7" x14ac:dyDescent="0.25">
      <c r="A63" s="64" t="s">
        <v>378</v>
      </c>
      <c r="B63" s="39" t="s">
        <v>78</v>
      </c>
      <c r="C63" s="100">
        <v>14920704.314507747</v>
      </c>
      <c r="D63" s="55">
        <v>14771804.314507747</v>
      </c>
      <c r="E63" s="101">
        <f t="shared" si="0"/>
        <v>-148900</v>
      </c>
      <c r="F63" s="102">
        <v>15336164.314507747</v>
      </c>
      <c r="G63" s="99">
        <f t="shared" si="1"/>
        <v>15187264.314507747</v>
      </c>
    </row>
    <row r="64" spans="1:7" x14ac:dyDescent="0.25">
      <c r="A64" s="64" t="s">
        <v>379</v>
      </c>
      <c r="B64" s="39" t="s">
        <v>79</v>
      </c>
      <c r="C64" s="100">
        <v>12035103.311508117</v>
      </c>
      <c r="D64" s="55">
        <v>11959283.311508117</v>
      </c>
      <c r="E64" s="101">
        <f t="shared" si="0"/>
        <v>-75820</v>
      </c>
      <c r="F64" s="102">
        <v>13799234.311508117</v>
      </c>
      <c r="G64" s="99">
        <f t="shared" si="1"/>
        <v>13723414.311508117</v>
      </c>
    </row>
    <row r="65" spans="1:7" x14ac:dyDescent="0.25">
      <c r="A65" s="64" t="s">
        <v>380</v>
      </c>
      <c r="B65" s="39" t="s">
        <v>80</v>
      </c>
      <c r="C65" s="100">
        <v>17410056.25231076</v>
      </c>
      <c r="D65" s="55">
        <v>17263243.25231076</v>
      </c>
      <c r="E65" s="101">
        <f t="shared" si="0"/>
        <v>-146813</v>
      </c>
      <c r="F65" s="102">
        <v>19587804.25231076</v>
      </c>
      <c r="G65" s="99">
        <f t="shared" si="1"/>
        <v>19440991.25231076</v>
      </c>
    </row>
    <row r="66" spans="1:7" x14ac:dyDescent="0.25">
      <c r="A66" s="64" t="s">
        <v>381</v>
      </c>
      <c r="B66" s="39" t="s">
        <v>81</v>
      </c>
      <c r="C66" s="100">
        <v>44241751.669949986</v>
      </c>
      <c r="D66" s="55">
        <v>44102061.669949986</v>
      </c>
      <c r="E66" s="101">
        <f t="shared" si="0"/>
        <v>-139690</v>
      </c>
      <c r="F66" s="102">
        <v>45916327.669949986</v>
      </c>
      <c r="G66" s="99">
        <f t="shared" si="1"/>
        <v>45776637.669949986</v>
      </c>
    </row>
    <row r="67" spans="1:7" x14ac:dyDescent="0.25">
      <c r="A67" s="64" t="s">
        <v>382</v>
      </c>
      <c r="B67" s="39" t="s">
        <v>82</v>
      </c>
      <c r="C67" s="100">
        <v>21217074.462361615</v>
      </c>
      <c r="D67" s="55">
        <v>21166637.462361615</v>
      </c>
      <c r="E67" s="101">
        <f t="shared" si="0"/>
        <v>-50437</v>
      </c>
      <c r="F67" s="102">
        <v>23321784.462361615</v>
      </c>
      <c r="G67" s="99">
        <f t="shared" si="1"/>
        <v>23271347.462361615</v>
      </c>
    </row>
    <row r="68" spans="1:7" x14ac:dyDescent="0.25">
      <c r="A68" s="64" t="s">
        <v>383</v>
      </c>
      <c r="B68" s="39" t="s">
        <v>83</v>
      </c>
      <c r="C68" s="100">
        <v>187653416.00244853</v>
      </c>
      <c r="D68" s="55">
        <v>186696172.00244853</v>
      </c>
      <c r="E68" s="101">
        <f t="shared" si="0"/>
        <v>-957244</v>
      </c>
      <c r="F68" s="102">
        <v>201287889.00244853</v>
      </c>
      <c r="G68" s="99">
        <f t="shared" si="1"/>
        <v>200330645.00244853</v>
      </c>
    </row>
    <row r="69" spans="1:7" x14ac:dyDescent="0.25">
      <c r="A69" s="64" t="s">
        <v>384</v>
      </c>
      <c r="B69" s="39" t="s">
        <v>84</v>
      </c>
      <c r="C69" s="100">
        <v>46211075.126793675</v>
      </c>
      <c r="D69" s="55">
        <v>46030751.126793675</v>
      </c>
      <c r="E69" s="101">
        <f t="shared" si="0"/>
        <v>-180324</v>
      </c>
      <c r="F69" s="102">
        <v>49785253.126793675</v>
      </c>
      <c r="G69" s="99">
        <f t="shared" si="1"/>
        <v>49604929.126793675</v>
      </c>
    </row>
    <row r="70" spans="1:7" x14ac:dyDescent="0.25">
      <c r="A70" s="64" t="s">
        <v>385</v>
      </c>
      <c r="B70" s="39" t="s">
        <v>85</v>
      </c>
      <c r="C70" s="100">
        <v>52746115.827284075</v>
      </c>
      <c r="D70" s="55">
        <v>52384649.827284075</v>
      </c>
      <c r="E70" s="101">
        <f t="shared" si="0"/>
        <v>-361466</v>
      </c>
      <c r="F70" s="102">
        <v>54748344.827284075</v>
      </c>
      <c r="G70" s="99">
        <f t="shared" si="1"/>
        <v>54386878.827284075</v>
      </c>
    </row>
    <row r="71" spans="1:7" x14ac:dyDescent="0.25">
      <c r="A71" s="64" t="s">
        <v>386</v>
      </c>
      <c r="B71" s="39" t="s">
        <v>86</v>
      </c>
      <c r="C71" s="100">
        <v>16681954.624006808</v>
      </c>
      <c r="D71" s="55">
        <v>16671239.624006808</v>
      </c>
      <c r="E71" s="101">
        <f t="shared" ref="E71:E134" si="2">D71-C71</f>
        <v>-10715</v>
      </c>
      <c r="F71" s="102">
        <v>17514425.624006808</v>
      </c>
      <c r="G71" s="99">
        <f t="shared" ref="G71:G134" si="3">E71+F71</f>
        <v>17503710.624006808</v>
      </c>
    </row>
    <row r="72" spans="1:7" x14ac:dyDescent="0.25">
      <c r="A72" s="64" t="s">
        <v>387</v>
      </c>
      <c r="B72" s="39" t="s">
        <v>87</v>
      </c>
      <c r="C72" s="100">
        <v>43473889.357786134</v>
      </c>
      <c r="D72" s="55">
        <v>43437982.357786134</v>
      </c>
      <c r="E72" s="101">
        <f t="shared" si="2"/>
        <v>-35907</v>
      </c>
      <c r="F72" s="102">
        <v>46816951.357786134</v>
      </c>
      <c r="G72" s="99">
        <f t="shared" si="3"/>
        <v>46781044.357786134</v>
      </c>
    </row>
    <row r="73" spans="1:7" x14ac:dyDescent="0.25">
      <c r="A73" s="64" t="s">
        <v>388</v>
      </c>
      <c r="B73" s="39" t="s">
        <v>88</v>
      </c>
      <c r="C73" s="100">
        <v>26731053.927694958</v>
      </c>
      <c r="D73" s="55">
        <v>26662921.927694958</v>
      </c>
      <c r="E73" s="101">
        <f t="shared" si="2"/>
        <v>-68132</v>
      </c>
      <c r="F73" s="102">
        <v>29528099.927694958</v>
      </c>
      <c r="G73" s="99">
        <f t="shared" si="3"/>
        <v>29459967.927694958</v>
      </c>
    </row>
    <row r="74" spans="1:7" x14ac:dyDescent="0.25">
      <c r="A74" s="64" t="s">
        <v>389</v>
      </c>
      <c r="B74" s="39" t="s">
        <v>89</v>
      </c>
      <c r="C74" s="100">
        <v>27668705.669091947</v>
      </c>
      <c r="D74" s="55">
        <v>27546278.669091947</v>
      </c>
      <c r="E74" s="101">
        <f t="shared" si="2"/>
        <v>-122427</v>
      </c>
      <c r="F74" s="102">
        <v>29238217.669091947</v>
      </c>
      <c r="G74" s="99">
        <f t="shared" si="3"/>
        <v>29115790.669091947</v>
      </c>
    </row>
    <row r="75" spans="1:7" x14ac:dyDescent="0.25">
      <c r="A75" s="64" t="s">
        <v>390</v>
      </c>
      <c r="B75" s="39" t="s">
        <v>90</v>
      </c>
      <c r="C75" s="100">
        <v>15351010.081345787</v>
      </c>
      <c r="D75" s="55">
        <v>15307772.081345787</v>
      </c>
      <c r="E75" s="101">
        <f t="shared" si="2"/>
        <v>-43238</v>
      </c>
      <c r="F75" s="102">
        <v>16979662.081345789</v>
      </c>
      <c r="G75" s="99">
        <f t="shared" si="3"/>
        <v>16936424.081345789</v>
      </c>
    </row>
    <row r="76" spans="1:7" x14ac:dyDescent="0.25">
      <c r="A76" s="64" t="s">
        <v>391</v>
      </c>
      <c r="B76" s="39" t="s">
        <v>91</v>
      </c>
      <c r="C76" s="100">
        <v>12820253.076685896</v>
      </c>
      <c r="D76" s="55">
        <v>12784176.076685896</v>
      </c>
      <c r="E76" s="101">
        <f t="shared" si="2"/>
        <v>-36077</v>
      </c>
      <c r="F76" s="102">
        <v>13778631.076685896</v>
      </c>
      <c r="G76" s="99">
        <f t="shared" si="3"/>
        <v>13742554.076685896</v>
      </c>
    </row>
    <row r="77" spans="1:7" x14ac:dyDescent="0.25">
      <c r="A77" s="64" t="s">
        <v>392</v>
      </c>
      <c r="B77" s="39" t="s">
        <v>92</v>
      </c>
      <c r="C77" s="100">
        <v>20689505.088670466</v>
      </c>
      <c r="D77" s="55">
        <v>20582808.088670466</v>
      </c>
      <c r="E77" s="101">
        <f t="shared" si="2"/>
        <v>-106697</v>
      </c>
      <c r="F77" s="102">
        <v>22642393.088670466</v>
      </c>
      <c r="G77" s="99">
        <f t="shared" si="3"/>
        <v>22535696.088670466</v>
      </c>
    </row>
    <row r="78" spans="1:7" x14ac:dyDescent="0.25">
      <c r="A78" s="64" t="s">
        <v>393</v>
      </c>
      <c r="B78" s="39" t="s">
        <v>93</v>
      </c>
      <c r="C78" s="100">
        <v>31113459.775529992</v>
      </c>
      <c r="D78" s="55">
        <v>30919943.775529992</v>
      </c>
      <c r="E78" s="101">
        <f t="shared" si="2"/>
        <v>-193516</v>
      </c>
      <c r="F78" s="102">
        <v>32047390.775529992</v>
      </c>
      <c r="G78" s="99">
        <f t="shared" si="3"/>
        <v>31853874.775529992</v>
      </c>
    </row>
    <row r="79" spans="1:7" x14ac:dyDescent="0.25">
      <c r="A79" s="64" t="s">
        <v>394</v>
      </c>
      <c r="B79" s="39" t="s">
        <v>94</v>
      </c>
      <c r="C79" s="100">
        <v>26312013.786830924</v>
      </c>
      <c r="D79" s="55">
        <v>26169396.786830924</v>
      </c>
      <c r="E79" s="101">
        <f t="shared" si="2"/>
        <v>-142617</v>
      </c>
      <c r="F79" s="102">
        <v>27442981.786830924</v>
      </c>
      <c r="G79" s="99">
        <f t="shared" si="3"/>
        <v>27300364.786830924</v>
      </c>
    </row>
    <row r="80" spans="1:7" x14ac:dyDescent="0.25">
      <c r="A80" s="64" t="s">
        <v>395</v>
      </c>
      <c r="B80" s="39" t="s">
        <v>95</v>
      </c>
      <c r="C80" s="100">
        <v>16499772.812927708</v>
      </c>
      <c r="D80" s="55">
        <v>16470179.812927708</v>
      </c>
      <c r="E80" s="101">
        <f t="shared" si="2"/>
        <v>-29593</v>
      </c>
      <c r="F80" s="102">
        <v>17335776.812927708</v>
      </c>
      <c r="G80" s="99">
        <f t="shared" si="3"/>
        <v>17306183.812927708</v>
      </c>
    </row>
    <row r="81" spans="1:7" x14ac:dyDescent="0.25">
      <c r="A81" s="64" t="s">
        <v>396</v>
      </c>
      <c r="B81" s="39" t="s">
        <v>96</v>
      </c>
      <c r="C81" s="100">
        <v>123767792.97357535</v>
      </c>
      <c r="D81" s="55">
        <v>123249191.97357535</v>
      </c>
      <c r="E81" s="101">
        <f t="shared" si="2"/>
        <v>-518601</v>
      </c>
      <c r="F81" s="102">
        <v>131984965.97357535</v>
      </c>
      <c r="G81" s="99">
        <f t="shared" si="3"/>
        <v>131466364.97357535</v>
      </c>
    </row>
    <row r="82" spans="1:7" x14ac:dyDescent="0.25">
      <c r="A82" s="64" t="s">
        <v>397</v>
      </c>
      <c r="B82" s="39" t="s">
        <v>97</v>
      </c>
      <c r="C82" s="100">
        <v>44342674.374751486</v>
      </c>
      <c r="D82" s="55">
        <v>43897722.374751486</v>
      </c>
      <c r="E82" s="101">
        <f t="shared" si="2"/>
        <v>-444952</v>
      </c>
      <c r="F82" s="102">
        <v>46583135.374751486</v>
      </c>
      <c r="G82" s="99">
        <f t="shared" si="3"/>
        <v>46138183.374751486</v>
      </c>
    </row>
    <row r="83" spans="1:7" x14ac:dyDescent="0.25">
      <c r="A83" s="64" t="s">
        <v>398</v>
      </c>
      <c r="B83" s="39" t="s">
        <v>98</v>
      </c>
      <c r="C83" s="100">
        <v>8394425.7252757214</v>
      </c>
      <c r="D83" s="55">
        <v>8400461.7252757214</v>
      </c>
      <c r="E83" s="101">
        <f t="shared" si="2"/>
        <v>6036</v>
      </c>
      <c r="F83" s="102">
        <v>9803848.7252757214</v>
      </c>
      <c r="G83" s="99">
        <f t="shared" si="3"/>
        <v>9809884.7252757214</v>
      </c>
    </row>
    <row r="84" spans="1:7" x14ac:dyDescent="0.25">
      <c r="A84" s="64" t="s">
        <v>399</v>
      </c>
      <c r="B84" s="39" t="s">
        <v>99</v>
      </c>
      <c r="C84" s="100">
        <v>12566578.359404538</v>
      </c>
      <c r="D84" s="55">
        <v>12383956.359404538</v>
      </c>
      <c r="E84" s="101">
        <f t="shared" si="2"/>
        <v>-182622</v>
      </c>
      <c r="F84" s="102">
        <v>14121830.359404538</v>
      </c>
      <c r="G84" s="99">
        <f t="shared" si="3"/>
        <v>13939208.359404538</v>
      </c>
    </row>
    <row r="85" spans="1:7" x14ac:dyDescent="0.25">
      <c r="A85" s="64" t="s">
        <v>400</v>
      </c>
      <c r="B85" s="39" t="s">
        <v>100</v>
      </c>
      <c r="C85" s="100">
        <v>27279581.108795892</v>
      </c>
      <c r="D85" s="55">
        <v>27045383.108795892</v>
      </c>
      <c r="E85" s="101">
        <f t="shared" si="2"/>
        <v>-234198</v>
      </c>
      <c r="F85" s="102">
        <v>33134286.108795892</v>
      </c>
      <c r="G85" s="99">
        <f t="shared" si="3"/>
        <v>32900088.108795892</v>
      </c>
    </row>
    <row r="86" spans="1:7" x14ac:dyDescent="0.25">
      <c r="A86" s="64" t="s">
        <v>401</v>
      </c>
      <c r="B86" s="39" t="s">
        <v>101</v>
      </c>
      <c r="C86" s="100">
        <v>18964300.771860678</v>
      </c>
      <c r="D86" s="55">
        <v>18948770.771860678</v>
      </c>
      <c r="E86" s="101">
        <f t="shared" si="2"/>
        <v>-15530</v>
      </c>
      <c r="F86" s="102">
        <v>21521711.771860678</v>
      </c>
      <c r="G86" s="99">
        <f t="shared" si="3"/>
        <v>21506181.771860678</v>
      </c>
    </row>
    <row r="87" spans="1:7" x14ac:dyDescent="0.25">
      <c r="A87" s="64" t="s">
        <v>402</v>
      </c>
      <c r="B87" s="39" t="s">
        <v>102</v>
      </c>
      <c r="C87" s="100">
        <v>19626788.768365759</v>
      </c>
      <c r="D87" s="55">
        <v>19590271.768365759</v>
      </c>
      <c r="E87" s="101">
        <f t="shared" si="2"/>
        <v>-36517</v>
      </c>
      <c r="F87" s="102">
        <v>24286724.768365759</v>
      </c>
      <c r="G87" s="99">
        <f t="shared" si="3"/>
        <v>24250207.768365759</v>
      </c>
    </row>
    <row r="88" spans="1:7" x14ac:dyDescent="0.25">
      <c r="A88" s="64" t="s">
        <v>403</v>
      </c>
      <c r="B88" s="39" t="s">
        <v>103</v>
      </c>
      <c r="C88" s="100">
        <v>14209281.18744899</v>
      </c>
      <c r="D88" s="55">
        <v>14224896.18744899</v>
      </c>
      <c r="E88" s="101">
        <f t="shared" si="2"/>
        <v>15615</v>
      </c>
      <c r="F88" s="102">
        <v>14831898.18744899</v>
      </c>
      <c r="G88" s="99">
        <f t="shared" si="3"/>
        <v>14847513.18744899</v>
      </c>
    </row>
    <row r="89" spans="1:7" x14ac:dyDescent="0.25">
      <c r="A89" s="64" t="s">
        <v>404</v>
      </c>
      <c r="B89" s="39" t="s">
        <v>104</v>
      </c>
      <c r="C89" s="100">
        <v>94222782.340904489</v>
      </c>
      <c r="D89" s="55">
        <v>93874134.340904489</v>
      </c>
      <c r="E89" s="101">
        <f t="shared" si="2"/>
        <v>-348648</v>
      </c>
      <c r="F89" s="102">
        <v>101034921.34090449</v>
      </c>
      <c r="G89" s="99">
        <f t="shared" si="3"/>
        <v>100686273.34090449</v>
      </c>
    </row>
    <row r="90" spans="1:7" x14ac:dyDescent="0.25">
      <c r="A90" s="64" t="s">
        <v>405</v>
      </c>
      <c r="B90" s="39" t="s">
        <v>105</v>
      </c>
      <c r="C90" s="100">
        <v>31576554.635335643</v>
      </c>
      <c r="D90" s="55">
        <v>31554915.635335643</v>
      </c>
      <c r="E90" s="101">
        <f t="shared" si="2"/>
        <v>-21639</v>
      </c>
      <c r="F90" s="102">
        <v>33431864.635335643</v>
      </c>
      <c r="G90" s="99">
        <f t="shared" si="3"/>
        <v>33410225.635335643</v>
      </c>
    </row>
    <row r="91" spans="1:7" x14ac:dyDescent="0.25">
      <c r="A91" s="64" t="s">
        <v>406</v>
      </c>
      <c r="B91" s="39" t="s">
        <v>106</v>
      </c>
      <c r="C91" s="100">
        <v>41112983.500310428</v>
      </c>
      <c r="D91" s="55">
        <v>40948511.500310428</v>
      </c>
      <c r="E91" s="101">
        <f t="shared" si="2"/>
        <v>-164472</v>
      </c>
      <c r="F91" s="102">
        <v>45896925.500310428</v>
      </c>
      <c r="G91" s="99">
        <f t="shared" si="3"/>
        <v>45732453.500310428</v>
      </c>
    </row>
    <row r="92" spans="1:7" x14ac:dyDescent="0.25">
      <c r="A92" s="64" t="s">
        <v>407</v>
      </c>
      <c r="B92" s="39" t="s">
        <v>107</v>
      </c>
      <c r="C92" s="100">
        <v>59226912.96482759</v>
      </c>
      <c r="D92" s="55">
        <v>58893661.96482759</v>
      </c>
      <c r="E92" s="101">
        <f t="shared" si="2"/>
        <v>-333251</v>
      </c>
      <c r="F92" s="102">
        <v>68469472.964827597</v>
      </c>
      <c r="G92" s="99">
        <f t="shared" si="3"/>
        <v>68136221.964827597</v>
      </c>
    </row>
    <row r="93" spans="1:7" x14ac:dyDescent="0.25">
      <c r="A93" s="64" t="s">
        <v>408</v>
      </c>
      <c r="B93" s="39" t="s">
        <v>108</v>
      </c>
      <c r="C93" s="100">
        <v>22379184.938835446</v>
      </c>
      <c r="D93" s="55">
        <v>22327864.938835446</v>
      </c>
      <c r="E93" s="101">
        <f t="shared" si="2"/>
        <v>-51320</v>
      </c>
      <c r="F93" s="102">
        <v>25475177.938835446</v>
      </c>
      <c r="G93" s="99">
        <f t="shared" si="3"/>
        <v>25423857.938835446</v>
      </c>
    </row>
    <row r="94" spans="1:7" x14ac:dyDescent="0.25">
      <c r="A94" s="64" t="s">
        <v>409</v>
      </c>
      <c r="B94" s="39" t="s">
        <v>109</v>
      </c>
      <c r="C94" s="100">
        <v>27477193.069375172</v>
      </c>
      <c r="D94" s="55">
        <v>27326159.069375172</v>
      </c>
      <c r="E94" s="101">
        <f t="shared" si="2"/>
        <v>-151034</v>
      </c>
      <c r="F94" s="102">
        <v>34255011.069375172</v>
      </c>
      <c r="G94" s="99">
        <f t="shared" si="3"/>
        <v>34103977.069375172</v>
      </c>
    </row>
    <row r="95" spans="1:7" x14ac:dyDescent="0.25">
      <c r="A95" s="64" t="s">
        <v>410</v>
      </c>
      <c r="B95" s="39" t="s">
        <v>110</v>
      </c>
      <c r="C95" s="100">
        <v>98296664.404922187</v>
      </c>
      <c r="D95" s="55">
        <v>97551170.404922187</v>
      </c>
      <c r="E95" s="101">
        <f t="shared" si="2"/>
        <v>-745494</v>
      </c>
      <c r="F95" s="102">
        <v>112087545.40492219</v>
      </c>
      <c r="G95" s="99">
        <f t="shared" si="3"/>
        <v>111342051.40492219</v>
      </c>
    </row>
    <row r="96" spans="1:7" x14ac:dyDescent="0.25">
      <c r="A96" s="64" t="s">
        <v>411</v>
      </c>
      <c r="B96" s="39" t="s">
        <v>111</v>
      </c>
      <c r="C96" s="100">
        <v>20113783.662262559</v>
      </c>
      <c r="D96" s="55">
        <v>20060497.662262559</v>
      </c>
      <c r="E96" s="101">
        <f t="shared" si="2"/>
        <v>-53286</v>
      </c>
      <c r="F96" s="102">
        <v>19535588.662262559</v>
      </c>
      <c r="G96" s="99">
        <f t="shared" si="3"/>
        <v>19482302.662262559</v>
      </c>
    </row>
    <row r="97" spans="1:7" x14ac:dyDescent="0.25">
      <c r="A97" s="64" t="s">
        <v>412</v>
      </c>
      <c r="B97" s="39" t="s">
        <v>112</v>
      </c>
      <c r="C97" s="100">
        <v>100939151.54513048</v>
      </c>
      <c r="D97" s="55">
        <v>99764351.545130476</v>
      </c>
      <c r="E97" s="101">
        <f t="shared" si="2"/>
        <v>-1174800</v>
      </c>
      <c r="F97" s="102">
        <v>108366053.54513048</v>
      </c>
      <c r="G97" s="99">
        <f t="shared" si="3"/>
        <v>107191253.54513048</v>
      </c>
    </row>
    <row r="98" spans="1:7" x14ac:dyDescent="0.25">
      <c r="A98" s="64" t="s">
        <v>413</v>
      </c>
      <c r="B98" s="39" t="s">
        <v>113</v>
      </c>
      <c r="C98" s="100">
        <v>48385819.118143581</v>
      </c>
      <c r="D98" s="55">
        <v>48068355.118143581</v>
      </c>
      <c r="E98" s="101">
        <f t="shared" si="2"/>
        <v>-317464</v>
      </c>
      <c r="F98" s="102">
        <v>53445340.118143581</v>
      </c>
      <c r="G98" s="99">
        <f t="shared" si="3"/>
        <v>53127876.118143581</v>
      </c>
    </row>
    <row r="99" spans="1:7" x14ac:dyDescent="0.25">
      <c r="A99" s="64" t="s">
        <v>414</v>
      </c>
      <c r="B99" s="39" t="s">
        <v>114</v>
      </c>
      <c r="C99" s="100">
        <v>50139653.728826448</v>
      </c>
      <c r="D99" s="55">
        <v>49953774.728826448</v>
      </c>
      <c r="E99" s="101">
        <f t="shared" si="2"/>
        <v>-185879</v>
      </c>
      <c r="F99" s="102">
        <v>54467867.728826448</v>
      </c>
      <c r="G99" s="99">
        <f t="shared" si="3"/>
        <v>54281988.728826448</v>
      </c>
    </row>
    <row r="100" spans="1:7" x14ac:dyDescent="0.25">
      <c r="A100" s="64" t="s">
        <v>415</v>
      </c>
      <c r="B100" s="39" t="s">
        <v>115</v>
      </c>
      <c r="C100" s="100">
        <v>29952907.301386107</v>
      </c>
      <c r="D100" s="55">
        <v>29782070.301386107</v>
      </c>
      <c r="E100" s="101">
        <f t="shared" si="2"/>
        <v>-170837</v>
      </c>
      <c r="F100" s="102">
        <v>35242444.301386103</v>
      </c>
      <c r="G100" s="99">
        <f t="shared" si="3"/>
        <v>35071607.301386103</v>
      </c>
    </row>
    <row r="101" spans="1:7" x14ac:dyDescent="0.25">
      <c r="A101" s="64" t="s">
        <v>416</v>
      </c>
      <c r="B101" s="39" t="s">
        <v>116</v>
      </c>
      <c r="C101" s="100">
        <v>22096213.322997399</v>
      </c>
      <c r="D101" s="55">
        <v>21950850.322997399</v>
      </c>
      <c r="E101" s="101">
        <f t="shared" si="2"/>
        <v>-145363</v>
      </c>
      <c r="F101" s="102">
        <v>24627775.322997399</v>
      </c>
      <c r="G101" s="99">
        <f t="shared" si="3"/>
        <v>24482412.322997399</v>
      </c>
    </row>
    <row r="102" spans="1:7" x14ac:dyDescent="0.25">
      <c r="A102" s="64" t="s">
        <v>417</v>
      </c>
      <c r="B102" s="39" t="s">
        <v>117</v>
      </c>
      <c r="C102" s="100">
        <v>32238397.615049772</v>
      </c>
      <c r="D102" s="55">
        <v>32005538.615049772</v>
      </c>
      <c r="E102" s="101">
        <f t="shared" si="2"/>
        <v>-232859</v>
      </c>
      <c r="F102" s="102">
        <v>34428231.615049772</v>
      </c>
      <c r="G102" s="99">
        <f t="shared" si="3"/>
        <v>34195372.615049772</v>
      </c>
    </row>
    <row r="103" spans="1:7" x14ac:dyDescent="0.25">
      <c r="A103" s="64" t="s">
        <v>418</v>
      </c>
      <c r="B103" s="39" t="s">
        <v>118</v>
      </c>
      <c r="C103" s="100">
        <v>23109052.782840718</v>
      </c>
      <c r="D103" s="55">
        <v>22972647.782840718</v>
      </c>
      <c r="E103" s="101">
        <f t="shared" si="2"/>
        <v>-136405</v>
      </c>
      <c r="F103" s="102">
        <v>24379126.782840718</v>
      </c>
      <c r="G103" s="99">
        <f t="shared" si="3"/>
        <v>24242721.782840718</v>
      </c>
    </row>
    <row r="104" spans="1:7" x14ac:dyDescent="0.25">
      <c r="A104" s="64" t="s">
        <v>419</v>
      </c>
      <c r="B104" s="39" t="s">
        <v>119</v>
      </c>
      <c r="C104" s="100">
        <v>50538831.708540574</v>
      </c>
      <c r="D104" s="55">
        <v>50124693.708540574</v>
      </c>
      <c r="E104" s="101">
        <f t="shared" si="2"/>
        <v>-414138</v>
      </c>
      <c r="F104" s="102">
        <v>54932605.708540574</v>
      </c>
      <c r="G104" s="99">
        <f t="shared" si="3"/>
        <v>54518467.708540574</v>
      </c>
    </row>
    <row r="105" spans="1:7" x14ac:dyDescent="0.25">
      <c r="A105" s="64" t="s">
        <v>420</v>
      </c>
      <c r="B105" s="39" t="s">
        <v>120</v>
      </c>
      <c r="C105" s="100">
        <v>20823327.87995898</v>
      </c>
      <c r="D105" s="55">
        <v>20792619.87995898</v>
      </c>
      <c r="E105" s="101">
        <f t="shared" si="2"/>
        <v>-30708</v>
      </c>
      <c r="F105" s="102">
        <v>22302865.87995898</v>
      </c>
      <c r="G105" s="99">
        <f t="shared" si="3"/>
        <v>22272157.87995898</v>
      </c>
    </row>
    <row r="106" spans="1:7" x14ac:dyDescent="0.25">
      <c r="A106" s="64" t="s">
        <v>421</v>
      </c>
      <c r="B106" s="39" t="s">
        <v>121</v>
      </c>
      <c r="C106" s="100">
        <v>17204736.311347671</v>
      </c>
      <c r="D106" s="55">
        <v>17109964.311347671</v>
      </c>
      <c r="E106" s="101">
        <f t="shared" si="2"/>
        <v>-94772</v>
      </c>
      <c r="F106" s="102">
        <v>18090741.311347671</v>
      </c>
      <c r="G106" s="99">
        <f t="shared" si="3"/>
        <v>17995969.311347671</v>
      </c>
    </row>
    <row r="107" spans="1:7" x14ac:dyDescent="0.25">
      <c r="A107" s="64" t="s">
        <v>422</v>
      </c>
      <c r="B107" s="39" t="s">
        <v>122</v>
      </c>
      <c r="C107" s="100">
        <v>25497346.996707384</v>
      </c>
      <c r="D107" s="55">
        <v>25339956.996707384</v>
      </c>
      <c r="E107" s="101">
        <f t="shared" si="2"/>
        <v>-157390</v>
      </c>
      <c r="F107" s="102">
        <v>26828864.996707384</v>
      </c>
      <c r="G107" s="99">
        <f t="shared" si="3"/>
        <v>26671474.996707384</v>
      </c>
    </row>
    <row r="108" spans="1:7" x14ac:dyDescent="0.25">
      <c r="A108" s="64" t="s">
        <v>423</v>
      </c>
      <c r="B108" s="39" t="s">
        <v>123</v>
      </c>
      <c r="C108" s="100">
        <v>44116639.54139141</v>
      </c>
      <c r="D108" s="55">
        <v>43859829.54139141</v>
      </c>
      <c r="E108" s="101">
        <f t="shared" si="2"/>
        <v>-256810</v>
      </c>
      <c r="F108" s="102">
        <v>48023674.54139141</v>
      </c>
      <c r="G108" s="99">
        <f t="shared" si="3"/>
        <v>47766864.54139141</v>
      </c>
    </row>
    <row r="109" spans="1:7" x14ac:dyDescent="0.25">
      <c r="A109" s="64" t="s">
        <v>424</v>
      </c>
      <c r="B109" s="39" t="s">
        <v>124</v>
      </c>
      <c r="C109" s="100">
        <v>30211406.109974816</v>
      </c>
      <c r="D109" s="55">
        <v>30099424.109974816</v>
      </c>
      <c r="E109" s="101">
        <f t="shared" si="2"/>
        <v>-111982</v>
      </c>
      <c r="F109" s="102">
        <v>32628690.109974816</v>
      </c>
      <c r="G109" s="99">
        <f t="shared" si="3"/>
        <v>32516708.109974816</v>
      </c>
    </row>
    <row r="110" spans="1:7" x14ac:dyDescent="0.25">
      <c r="A110" s="64" t="s">
        <v>425</v>
      </c>
      <c r="B110" s="39" t="s">
        <v>125</v>
      </c>
      <c r="C110" s="100">
        <v>29442147.894273497</v>
      </c>
      <c r="D110" s="55">
        <v>29284448.894273497</v>
      </c>
      <c r="E110" s="101">
        <f t="shared" si="2"/>
        <v>-157699</v>
      </c>
      <c r="F110" s="102">
        <v>31654623.894273497</v>
      </c>
      <c r="G110" s="99">
        <f t="shared" si="3"/>
        <v>31496924.894273497</v>
      </c>
    </row>
    <row r="111" spans="1:7" x14ac:dyDescent="0.25">
      <c r="A111" s="64" t="s">
        <v>426</v>
      </c>
      <c r="B111" s="39" t="s">
        <v>126</v>
      </c>
      <c r="C111" s="100">
        <v>24982099.21639891</v>
      </c>
      <c r="D111" s="55">
        <v>24821076.21639891</v>
      </c>
      <c r="E111" s="101">
        <f t="shared" si="2"/>
        <v>-161023</v>
      </c>
      <c r="F111" s="102">
        <v>27112991.21639891</v>
      </c>
      <c r="G111" s="99">
        <f t="shared" si="3"/>
        <v>26951968.21639891</v>
      </c>
    </row>
    <row r="112" spans="1:7" x14ac:dyDescent="0.25">
      <c r="A112" s="64" t="s">
        <v>427</v>
      </c>
      <c r="B112" s="39" t="s">
        <v>127</v>
      </c>
      <c r="C112" s="100">
        <v>31145706.06140871</v>
      </c>
      <c r="D112" s="55">
        <v>30936720.06140871</v>
      </c>
      <c r="E112" s="101">
        <f t="shared" si="2"/>
        <v>-208986</v>
      </c>
      <c r="F112" s="102">
        <v>35103404.061408713</v>
      </c>
      <c r="G112" s="99">
        <f t="shared" si="3"/>
        <v>34894418.061408713</v>
      </c>
    </row>
    <row r="113" spans="1:7" x14ac:dyDescent="0.25">
      <c r="A113" s="64" t="s">
        <v>428</v>
      </c>
      <c r="B113" s="39" t="s">
        <v>128</v>
      </c>
      <c r="C113" s="100">
        <v>26210522.056079134</v>
      </c>
      <c r="D113" s="55">
        <v>25982521.056079134</v>
      </c>
      <c r="E113" s="101">
        <f t="shared" si="2"/>
        <v>-228001</v>
      </c>
      <c r="F113" s="102">
        <v>28036080.056079134</v>
      </c>
      <c r="G113" s="99">
        <f t="shared" si="3"/>
        <v>27808079.056079134</v>
      </c>
    </row>
    <row r="114" spans="1:7" x14ac:dyDescent="0.25">
      <c r="A114" s="64" t="s">
        <v>429</v>
      </c>
      <c r="B114" s="39" t="s">
        <v>129</v>
      </c>
      <c r="C114" s="100">
        <v>26722887.118610963</v>
      </c>
      <c r="D114" s="55">
        <v>26527126.118610963</v>
      </c>
      <c r="E114" s="101">
        <f t="shared" si="2"/>
        <v>-195761</v>
      </c>
      <c r="F114" s="102">
        <v>28548581.118610963</v>
      </c>
      <c r="G114" s="99">
        <f t="shared" si="3"/>
        <v>28352820.118610963</v>
      </c>
    </row>
    <row r="115" spans="1:7" x14ac:dyDescent="0.25">
      <c r="A115" s="64" t="s">
        <v>430</v>
      </c>
      <c r="B115" s="39" t="s">
        <v>130</v>
      </c>
      <c r="C115" s="100">
        <v>23057717.73909495</v>
      </c>
      <c r="D115" s="55">
        <v>22867904.73909495</v>
      </c>
      <c r="E115" s="101">
        <f t="shared" si="2"/>
        <v>-189813</v>
      </c>
      <c r="F115" s="102">
        <v>25462509.73909495</v>
      </c>
      <c r="G115" s="99">
        <f t="shared" si="3"/>
        <v>25272696.73909495</v>
      </c>
    </row>
    <row r="116" spans="1:7" x14ac:dyDescent="0.25">
      <c r="A116" s="64" t="s">
        <v>431</v>
      </c>
      <c r="B116" s="39" t="s">
        <v>131</v>
      </c>
      <c r="C116" s="100">
        <v>19666596.739925079</v>
      </c>
      <c r="D116" s="55">
        <v>19506838.739925079</v>
      </c>
      <c r="E116" s="101">
        <f t="shared" si="2"/>
        <v>-159758</v>
      </c>
      <c r="F116" s="102">
        <v>21815788.739925079</v>
      </c>
      <c r="G116" s="99">
        <f t="shared" si="3"/>
        <v>21656030.739925079</v>
      </c>
    </row>
    <row r="117" spans="1:7" x14ac:dyDescent="0.25">
      <c r="A117" s="64" t="s">
        <v>432</v>
      </c>
      <c r="B117" s="39" t="s">
        <v>132</v>
      </c>
      <c r="C117" s="100">
        <v>19874632.116776302</v>
      </c>
      <c r="D117" s="55">
        <v>19835044.116776302</v>
      </c>
      <c r="E117" s="101">
        <f t="shared" si="2"/>
        <v>-39588</v>
      </c>
      <c r="F117" s="102">
        <v>22386623.116776302</v>
      </c>
      <c r="G117" s="99">
        <f t="shared" si="3"/>
        <v>22347035.116776302</v>
      </c>
    </row>
    <row r="118" spans="1:7" x14ac:dyDescent="0.25">
      <c r="A118" s="64" t="s">
        <v>433</v>
      </c>
      <c r="B118" s="39" t="s">
        <v>133</v>
      </c>
      <c r="C118" s="100">
        <v>11002504.83487384</v>
      </c>
      <c r="D118" s="55">
        <v>11006620.83487384</v>
      </c>
      <c r="E118" s="101">
        <f t="shared" si="2"/>
        <v>4116</v>
      </c>
      <c r="F118" s="102">
        <v>11481714.83487384</v>
      </c>
      <c r="G118" s="99">
        <f t="shared" si="3"/>
        <v>11485830.83487384</v>
      </c>
    </row>
    <row r="119" spans="1:7" x14ac:dyDescent="0.25">
      <c r="A119" s="64" t="s">
        <v>434</v>
      </c>
      <c r="B119" s="39" t="s">
        <v>134</v>
      </c>
      <c r="C119" s="100">
        <v>28701385.884953715</v>
      </c>
      <c r="D119" s="55">
        <v>28641506.884953715</v>
      </c>
      <c r="E119" s="101">
        <f t="shared" si="2"/>
        <v>-59879</v>
      </c>
      <c r="F119" s="102">
        <v>29830945.884953715</v>
      </c>
      <c r="G119" s="99">
        <f t="shared" si="3"/>
        <v>29771066.884953715</v>
      </c>
    </row>
    <row r="120" spans="1:7" x14ac:dyDescent="0.25">
      <c r="A120" s="64" t="s">
        <v>435</v>
      </c>
      <c r="B120" s="39" t="s">
        <v>135</v>
      </c>
      <c r="C120" s="100">
        <v>23894469.407649755</v>
      </c>
      <c r="D120" s="55">
        <v>23709018.407649755</v>
      </c>
      <c r="E120" s="101">
        <f t="shared" si="2"/>
        <v>-185451</v>
      </c>
      <c r="F120" s="102">
        <v>25535509.407649755</v>
      </c>
      <c r="G120" s="99">
        <f t="shared" si="3"/>
        <v>25350058.407649755</v>
      </c>
    </row>
    <row r="121" spans="1:7" x14ac:dyDescent="0.25">
      <c r="A121" s="64" t="s">
        <v>436</v>
      </c>
      <c r="B121" s="39" t="s">
        <v>136</v>
      </c>
      <c r="C121" s="100">
        <v>27020959.763545424</v>
      </c>
      <c r="D121" s="55">
        <v>26651593.763545424</v>
      </c>
      <c r="E121" s="101">
        <f t="shared" si="2"/>
        <v>-369366</v>
      </c>
      <c r="F121" s="102">
        <v>30713584.763545424</v>
      </c>
      <c r="G121" s="99">
        <f t="shared" si="3"/>
        <v>30344218.763545424</v>
      </c>
    </row>
    <row r="122" spans="1:7" x14ac:dyDescent="0.25">
      <c r="A122" s="64" t="s">
        <v>437</v>
      </c>
      <c r="B122" s="39" t="s">
        <v>137</v>
      </c>
      <c r="C122" s="100">
        <v>393106994.53366214</v>
      </c>
      <c r="D122" s="55">
        <v>392340597.53366214</v>
      </c>
      <c r="E122" s="101">
        <f t="shared" si="2"/>
        <v>-766397</v>
      </c>
      <c r="F122" s="102">
        <v>408786765.53366214</v>
      </c>
      <c r="G122" s="99">
        <f t="shared" si="3"/>
        <v>408020368.53366214</v>
      </c>
    </row>
    <row r="123" spans="1:7" x14ac:dyDescent="0.25">
      <c r="A123" s="64" t="s">
        <v>438</v>
      </c>
      <c r="B123" s="39" t="s">
        <v>138</v>
      </c>
      <c r="C123" s="100">
        <v>155413277.23124358</v>
      </c>
      <c r="D123" s="55">
        <v>154861648.23124358</v>
      </c>
      <c r="E123" s="101">
        <f t="shared" si="2"/>
        <v>-551629</v>
      </c>
      <c r="F123" s="102">
        <v>164154606.23124358</v>
      </c>
      <c r="G123" s="99">
        <f t="shared" si="3"/>
        <v>163602977.23124358</v>
      </c>
    </row>
    <row r="124" spans="1:7" x14ac:dyDescent="0.25">
      <c r="A124" s="64" t="s">
        <v>439</v>
      </c>
      <c r="B124" s="39" t="s">
        <v>139</v>
      </c>
      <c r="C124" s="100">
        <v>61215200.767430991</v>
      </c>
      <c r="D124" s="55">
        <v>61082478.767430991</v>
      </c>
      <c r="E124" s="101">
        <f t="shared" si="2"/>
        <v>-132722</v>
      </c>
      <c r="F124" s="102">
        <v>65467256.767430991</v>
      </c>
      <c r="G124" s="99">
        <f t="shared" si="3"/>
        <v>65334534.767430991</v>
      </c>
    </row>
    <row r="125" spans="1:7" x14ac:dyDescent="0.25">
      <c r="A125" s="64" t="s">
        <v>440</v>
      </c>
      <c r="B125" s="39" t="s">
        <v>140</v>
      </c>
      <c r="C125" s="100">
        <v>184265386.28384176</v>
      </c>
      <c r="D125" s="55">
        <v>183562849.28384176</v>
      </c>
      <c r="E125" s="101">
        <f t="shared" si="2"/>
        <v>-702537</v>
      </c>
      <c r="F125" s="102">
        <v>195061783.28384176</v>
      </c>
      <c r="G125" s="99">
        <f t="shared" si="3"/>
        <v>194359246.28384176</v>
      </c>
    </row>
    <row r="126" spans="1:7" x14ac:dyDescent="0.25">
      <c r="A126" s="64" t="s">
        <v>441</v>
      </c>
      <c r="B126" s="39" t="s">
        <v>141</v>
      </c>
      <c r="C126" s="100">
        <v>39782904.874162018</v>
      </c>
      <c r="D126" s="55">
        <v>39313465.874162018</v>
      </c>
      <c r="E126" s="101">
        <f t="shared" si="2"/>
        <v>-469439</v>
      </c>
      <c r="F126" s="102">
        <v>43512099.874162018</v>
      </c>
      <c r="G126" s="99">
        <f t="shared" si="3"/>
        <v>43042660.874162018</v>
      </c>
    </row>
    <row r="127" spans="1:7" x14ac:dyDescent="0.25">
      <c r="A127" s="64" t="s">
        <v>442</v>
      </c>
      <c r="B127" s="39" t="s">
        <v>142</v>
      </c>
      <c r="C127" s="100">
        <v>48982111.707870893</v>
      </c>
      <c r="D127" s="55">
        <v>48661799.707870893</v>
      </c>
      <c r="E127" s="101">
        <f t="shared" si="2"/>
        <v>-320312</v>
      </c>
      <c r="F127" s="102">
        <v>52589100.707870893</v>
      </c>
      <c r="G127" s="99">
        <f t="shared" si="3"/>
        <v>52268788.707870893</v>
      </c>
    </row>
    <row r="128" spans="1:7" x14ac:dyDescent="0.25">
      <c r="A128" s="64" t="s">
        <v>443</v>
      </c>
      <c r="B128" s="39" t="s">
        <v>143</v>
      </c>
      <c r="C128" s="100">
        <v>47765047.311389528</v>
      </c>
      <c r="D128" s="55">
        <v>47265064.311389528</v>
      </c>
      <c r="E128" s="101">
        <f t="shared" si="2"/>
        <v>-499983</v>
      </c>
      <c r="F128" s="102">
        <v>51883238.311389528</v>
      </c>
      <c r="G128" s="99">
        <f t="shared" si="3"/>
        <v>51383255.311389528</v>
      </c>
    </row>
    <row r="129" spans="1:7" x14ac:dyDescent="0.25">
      <c r="A129" s="64" t="s">
        <v>444</v>
      </c>
      <c r="B129" s="39" t="s">
        <v>144</v>
      </c>
      <c r="C129" s="100">
        <v>66114965.665652834</v>
      </c>
      <c r="D129" s="55">
        <v>65665727.665652834</v>
      </c>
      <c r="E129" s="101">
        <f t="shared" si="2"/>
        <v>-449238</v>
      </c>
      <c r="F129" s="102">
        <v>70748094.665652841</v>
      </c>
      <c r="G129" s="99">
        <f t="shared" si="3"/>
        <v>70298856.665652841</v>
      </c>
    </row>
    <row r="130" spans="1:7" x14ac:dyDescent="0.25">
      <c r="A130" s="64" t="s">
        <v>445</v>
      </c>
      <c r="B130" s="39" t="s">
        <v>145</v>
      </c>
      <c r="C130" s="100">
        <v>122547575.09763448</v>
      </c>
      <c r="D130" s="55">
        <v>121684748.09763448</v>
      </c>
      <c r="E130" s="101">
        <f t="shared" si="2"/>
        <v>-862827</v>
      </c>
      <c r="F130" s="102">
        <v>135090832.09763449</v>
      </c>
      <c r="G130" s="99">
        <f t="shared" si="3"/>
        <v>134228005.09763449</v>
      </c>
    </row>
    <row r="131" spans="1:7" x14ac:dyDescent="0.25">
      <c r="A131" s="64" t="s">
        <v>446</v>
      </c>
      <c r="B131" s="39" t="s">
        <v>146</v>
      </c>
      <c r="C131" s="100">
        <v>35662312.337646753</v>
      </c>
      <c r="D131" s="55">
        <v>34959726.337646753</v>
      </c>
      <c r="E131" s="101">
        <f t="shared" si="2"/>
        <v>-702586</v>
      </c>
      <c r="F131" s="102">
        <v>39738615.337646753</v>
      </c>
      <c r="G131" s="99">
        <f t="shared" si="3"/>
        <v>39036029.337646753</v>
      </c>
    </row>
    <row r="132" spans="1:7" x14ac:dyDescent="0.25">
      <c r="A132" s="64" t="s">
        <v>447</v>
      </c>
      <c r="B132" s="39" t="s">
        <v>147</v>
      </c>
      <c r="C132" s="100">
        <v>64400793.950031742</v>
      </c>
      <c r="D132" s="55">
        <v>63851246.950031742</v>
      </c>
      <c r="E132" s="101">
        <f t="shared" si="2"/>
        <v>-549547</v>
      </c>
      <c r="F132" s="102">
        <v>69419161.950031742</v>
      </c>
      <c r="G132" s="99">
        <f t="shared" si="3"/>
        <v>68869614.950031742</v>
      </c>
    </row>
    <row r="133" spans="1:7" x14ac:dyDescent="0.25">
      <c r="A133" s="64" t="s">
        <v>448</v>
      </c>
      <c r="B133" s="39" t="s">
        <v>148</v>
      </c>
      <c r="C133" s="100">
        <v>82496719.464775264</v>
      </c>
      <c r="D133" s="55">
        <v>81996265.464775264</v>
      </c>
      <c r="E133" s="101">
        <f t="shared" si="2"/>
        <v>-500454</v>
      </c>
      <c r="F133" s="102">
        <v>90627056.464775264</v>
      </c>
      <c r="G133" s="99">
        <f t="shared" si="3"/>
        <v>90126602.464775264</v>
      </c>
    </row>
    <row r="134" spans="1:7" x14ac:dyDescent="0.25">
      <c r="A134" s="64" t="s">
        <v>449</v>
      </c>
      <c r="B134" s="39" t="s">
        <v>149</v>
      </c>
      <c r="C134" s="100">
        <v>17307507.277256526</v>
      </c>
      <c r="D134" s="55">
        <v>17278034.277256526</v>
      </c>
      <c r="E134" s="101">
        <f t="shared" si="2"/>
        <v>-29473</v>
      </c>
      <c r="F134" s="102">
        <v>18569037.277256526</v>
      </c>
      <c r="G134" s="99">
        <f t="shared" si="3"/>
        <v>18539564.277256526</v>
      </c>
    </row>
    <row r="135" spans="1:7" x14ac:dyDescent="0.25">
      <c r="A135" s="64" t="s">
        <v>450</v>
      </c>
      <c r="B135" s="39" t="s">
        <v>150</v>
      </c>
      <c r="C135" s="100">
        <v>143996391.23935655</v>
      </c>
      <c r="D135" s="55">
        <v>142927993.23935655</v>
      </c>
      <c r="E135" s="101">
        <f t="shared" ref="E135:E198" si="4">D135-C135</f>
        <v>-1068398</v>
      </c>
      <c r="F135" s="102">
        <v>157620672.23935655</v>
      </c>
      <c r="G135" s="99">
        <f t="shared" ref="G135:G198" si="5">E135+F135</f>
        <v>156552274.23935655</v>
      </c>
    </row>
    <row r="136" spans="1:7" x14ac:dyDescent="0.25">
      <c r="A136" s="64" t="s">
        <v>451</v>
      </c>
      <c r="B136" s="39" t="s">
        <v>151</v>
      </c>
      <c r="C136" s="100">
        <v>44051093.865511924</v>
      </c>
      <c r="D136" s="55">
        <v>43893940.865511924</v>
      </c>
      <c r="E136" s="101">
        <f t="shared" si="4"/>
        <v>-157153</v>
      </c>
      <c r="F136" s="102">
        <v>48656229.865511924</v>
      </c>
      <c r="G136" s="99">
        <f t="shared" si="5"/>
        <v>48499076.865511924</v>
      </c>
    </row>
    <row r="137" spans="1:7" x14ac:dyDescent="0.25">
      <c r="A137" s="64" t="s">
        <v>452</v>
      </c>
      <c r="B137" s="39" t="s">
        <v>152</v>
      </c>
      <c r="C137" s="100">
        <v>69369793.481217429</v>
      </c>
      <c r="D137" s="55">
        <v>68807664.481217429</v>
      </c>
      <c r="E137" s="101">
        <f t="shared" si="4"/>
        <v>-562129</v>
      </c>
      <c r="F137" s="102">
        <v>77279053.481217429</v>
      </c>
      <c r="G137" s="99">
        <f t="shared" si="5"/>
        <v>76716924.481217429</v>
      </c>
    </row>
    <row r="138" spans="1:7" x14ac:dyDescent="0.25">
      <c r="A138" s="64" t="s">
        <v>453</v>
      </c>
      <c r="B138" s="39" t="s">
        <v>153</v>
      </c>
      <c r="C138" s="100">
        <v>92657922.54711163</v>
      </c>
      <c r="D138" s="55">
        <v>91784691.54711163</v>
      </c>
      <c r="E138" s="101">
        <f t="shared" si="4"/>
        <v>-873231</v>
      </c>
      <c r="F138" s="102">
        <v>101343517.54711163</v>
      </c>
      <c r="G138" s="99">
        <f t="shared" si="5"/>
        <v>100470286.54711163</v>
      </c>
    </row>
    <row r="139" spans="1:7" x14ac:dyDescent="0.25">
      <c r="A139" s="64" t="s">
        <v>454</v>
      </c>
      <c r="B139" s="39" t="s">
        <v>154</v>
      </c>
      <c r="C139" s="100">
        <v>114702865.4641614</v>
      </c>
      <c r="D139" s="55">
        <v>113918579.4641614</v>
      </c>
      <c r="E139" s="101">
        <f t="shared" si="4"/>
        <v>-784286</v>
      </c>
      <c r="F139" s="102">
        <v>124672364.4641614</v>
      </c>
      <c r="G139" s="99">
        <f t="shared" si="5"/>
        <v>123888078.4641614</v>
      </c>
    </row>
    <row r="140" spans="1:7" x14ac:dyDescent="0.25">
      <c r="A140" s="64" t="s">
        <v>455</v>
      </c>
      <c r="B140" s="39" t="s">
        <v>155</v>
      </c>
      <c r="C140" s="100">
        <v>52993314.0343353</v>
      </c>
      <c r="D140" s="55">
        <v>52634982.0343353</v>
      </c>
      <c r="E140" s="101">
        <f t="shared" si="4"/>
        <v>-358332</v>
      </c>
      <c r="F140" s="102">
        <v>56905798.0343353</v>
      </c>
      <c r="G140" s="99">
        <f t="shared" si="5"/>
        <v>56547466.0343353</v>
      </c>
    </row>
    <row r="141" spans="1:7" x14ac:dyDescent="0.25">
      <c r="A141" s="64" t="s">
        <v>456</v>
      </c>
      <c r="B141" s="39" t="s">
        <v>156</v>
      </c>
      <c r="C141" s="100">
        <v>48773485.602772214</v>
      </c>
      <c r="D141" s="55">
        <v>48529157.602772214</v>
      </c>
      <c r="E141" s="101">
        <f t="shared" si="4"/>
        <v>-244328</v>
      </c>
      <c r="F141" s="102">
        <v>51394016.602772214</v>
      </c>
      <c r="G141" s="99">
        <f t="shared" si="5"/>
        <v>51149688.602772214</v>
      </c>
    </row>
    <row r="142" spans="1:7" x14ac:dyDescent="0.25">
      <c r="A142" s="64" t="s">
        <v>457</v>
      </c>
      <c r="B142" s="39" t="s">
        <v>157</v>
      </c>
      <c r="C142" s="100">
        <v>19337457.706664063</v>
      </c>
      <c r="D142" s="55">
        <v>19167581.706664063</v>
      </c>
      <c r="E142" s="101">
        <f t="shared" si="4"/>
        <v>-169876</v>
      </c>
      <c r="F142" s="102">
        <v>20960968.706664063</v>
      </c>
      <c r="G142" s="99">
        <f t="shared" si="5"/>
        <v>20791092.706664063</v>
      </c>
    </row>
    <row r="143" spans="1:7" x14ac:dyDescent="0.25">
      <c r="A143" s="64" t="s">
        <v>458</v>
      </c>
      <c r="B143" s="39" t="s">
        <v>158</v>
      </c>
      <c r="C143" s="100">
        <v>37941970.770884052</v>
      </c>
      <c r="D143" s="55">
        <v>37718042.770884052</v>
      </c>
      <c r="E143" s="101">
        <f t="shared" si="4"/>
        <v>-223928</v>
      </c>
      <c r="F143" s="102">
        <v>40648336.770884052</v>
      </c>
      <c r="G143" s="99">
        <f t="shared" si="5"/>
        <v>40424408.770884052</v>
      </c>
    </row>
    <row r="144" spans="1:7" x14ac:dyDescent="0.25">
      <c r="A144" s="64" t="s">
        <v>459</v>
      </c>
      <c r="B144" s="39" t="s">
        <v>159</v>
      </c>
      <c r="C144" s="100">
        <v>27939316.183137894</v>
      </c>
      <c r="D144" s="55">
        <v>27689473.183137894</v>
      </c>
      <c r="E144" s="101">
        <f t="shared" si="4"/>
        <v>-249843</v>
      </c>
      <c r="F144" s="102">
        <v>30766610.183137894</v>
      </c>
      <c r="G144" s="99">
        <f t="shared" si="5"/>
        <v>30516767.183137894</v>
      </c>
    </row>
    <row r="145" spans="1:7" x14ac:dyDescent="0.25">
      <c r="A145" s="64" t="s">
        <v>460</v>
      </c>
      <c r="B145" s="39" t="s">
        <v>160</v>
      </c>
      <c r="C145" s="100">
        <v>31380367.867988363</v>
      </c>
      <c r="D145" s="55">
        <v>30957129.867988363</v>
      </c>
      <c r="E145" s="101">
        <f t="shared" si="4"/>
        <v>-423238</v>
      </c>
      <c r="F145" s="102">
        <v>34764803.867988363</v>
      </c>
      <c r="G145" s="99">
        <f t="shared" si="5"/>
        <v>34341565.867988363</v>
      </c>
    </row>
    <row r="146" spans="1:7" x14ac:dyDescent="0.25">
      <c r="A146" s="64" t="s">
        <v>461</v>
      </c>
      <c r="B146" s="39" t="s">
        <v>161</v>
      </c>
      <c r="C146" s="100">
        <v>18998047.584920928</v>
      </c>
      <c r="D146" s="55">
        <v>18749865.584920928</v>
      </c>
      <c r="E146" s="101">
        <f t="shared" si="4"/>
        <v>-248182</v>
      </c>
      <c r="F146" s="102">
        <v>21310373.584920928</v>
      </c>
      <c r="G146" s="99">
        <f t="shared" si="5"/>
        <v>21062191.584920928</v>
      </c>
    </row>
    <row r="147" spans="1:7" x14ac:dyDescent="0.25">
      <c r="A147" s="64" t="s">
        <v>462</v>
      </c>
      <c r="B147" s="39" t="s">
        <v>162</v>
      </c>
      <c r="C147" s="100">
        <v>18194552.467677239</v>
      </c>
      <c r="D147" s="55">
        <v>18101995.467677239</v>
      </c>
      <c r="E147" s="101">
        <f t="shared" si="4"/>
        <v>-92557</v>
      </c>
      <c r="F147" s="102">
        <v>19613826.467677239</v>
      </c>
      <c r="G147" s="99">
        <f t="shared" si="5"/>
        <v>19521269.467677239</v>
      </c>
    </row>
    <row r="148" spans="1:7" x14ac:dyDescent="0.25">
      <c r="A148" s="64" t="s">
        <v>463</v>
      </c>
      <c r="B148" s="39" t="s">
        <v>163</v>
      </c>
      <c r="C148" s="100">
        <v>24214485.443401162</v>
      </c>
      <c r="D148" s="45">
        <v>23812708.443401162</v>
      </c>
      <c r="E148" s="101">
        <f t="shared" si="4"/>
        <v>-401777</v>
      </c>
      <c r="F148" s="102">
        <v>28197405.443401162</v>
      </c>
      <c r="G148" s="99">
        <f t="shared" si="5"/>
        <v>27795628.443401162</v>
      </c>
    </row>
    <row r="149" spans="1:7" x14ac:dyDescent="0.25">
      <c r="A149" s="64" t="s">
        <v>464</v>
      </c>
      <c r="B149" s="39" t="s">
        <v>164</v>
      </c>
      <c r="C149" s="100">
        <v>8215303.1390433274</v>
      </c>
      <c r="D149" s="55">
        <v>8144171.1390433274</v>
      </c>
      <c r="E149" s="101">
        <f t="shared" si="4"/>
        <v>-71132</v>
      </c>
      <c r="F149" s="102">
        <v>9485102.1390433274</v>
      </c>
      <c r="G149" s="99">
        <f t="shared" si="5"/>
        <v>9413970.1390433274</v>
      </c>
    </row>
    <row r="150" spans="1:7" x14ac:dyDescent="0.25">
      <c r="A150" s="64" t="s">
        <v>465</v>
      </c>
      <c r="B150" s="39" t="s">
        <v>165</v>
      </c>
      <c r="C150" s="100">
        <v>10601651.058555573</v>
      </c>
      <c r="D150" s="55">
        <v>10568558.058555573</v>
      </c>
      <c r="E150" s="101">
        <f t="shared" si="4"/>
        <v>-33093</v>
      </c>
      <c r="F150" s="102">
        <v>11674924.058555573</v>
      </c>
      <c r="G150" s="99">
        <f t="shared" si="5"/>
        <v>11641831.058555573</v>
      </c>
    </row>
    <row r="151" spans="1:7" x14ac:dyDescent="0.25">
      <c r="A151" s="64" t="s">
        <v>466</v>
      </c>
      <c r="B151" s="39" t="s">
        <v>166</v>
      </c>
      <c r="C151" s="100">
        <v>41824103.194641128</v>
      </c>
      <c r="D151" s="55">
        <v>41583635.194641128</v>
      </c>
      <c r="E151" s="101">
        <f t="shared" si="4"/>
        <v>-240468</v>
      </c>
      <c r="F151" s="102">
        <v>44401788.194641128</v>
      </c>
      <c r="G151" s="99">
        <f t="shared" si="5"/>
        <v>44161320.194641128</v>
      </c>
    </row>
    <row r="152" spans="1:7" x14ac:dyDescent="0.25">
      <c r="A152" s="64" t="s">
        <v>467</v>
      </c>
      <c r="B152" s="39" t="s">
        <v>167</v>
      </c>
      <c r="C152" s="100">
        <v>58916962.072430603</v>
      </c>
      <c r="D152" s="55">
        <v>58459671.072430603</v>
      </c>
      <c r="E152" s="101">
        <f t="shared" si="4"/>
        <v>-457291</v>
      </c>
      <c r="F152" s="102">
        <v>63092208.072430603</v>
      </c>
      <c r="G152" s="99">
        <f t="shared" si="5"/>
        <v>62634917.072430603</v>
      </c>
    </row>
    <row r="153" spans="1:7" x14ac:dyDescent="0.25">
      <c r="A153" s="64" t="s">
        <v>468</v>
      </c>
      <c r="B153" s="39" t="s">
        <v>168</v>
      </c>
      <c r="C153" s="100">
        <v>17410479.850848615</v>
      </c>
      <c r="D153" s="55">
        <v>17294639.850848615</v>
      </c>
      <c r="E153" s="101">
        <f t="shared" si="4"/>
        <v>-115840</v>
      </c>
      <c r="F153" s="102">
        <v>18465765.850848615</v>
      </c>
      <c r="G153" s="99">
        <f t="shared" si="5"/>
        <v>18349925.850848615</v>
      </c>
    </row>
    <row r="154" spans="1:7" x14ac:dyDescent="0.25">
      <c r="A154" s="64" t="s">
        <v>469</v>
      </c>
      <c r="B154" s="39" t="s">
        <v>169</v>
      </c>
      <c r="C154" s="100">
        <v>12960982.180793995</v>
      </c>
      <c r="D154" s="55">
        <v>12984364.180793995</v>
      </c>
      <c r="E154" s="101">
        <f t="shared" si="4"/>
        <v>23382</v>
      </c>
      <c r="F154" s="102">
        <v>13991215.180793995</v>
      </c>
      <c r="G154" s="99">
        <f t="shared" si="5"/>
        <v>14014597.180793995</v>
      </c>
    </row>
    <row r="155" spans="1:7" x14ac:dyDescent="0.25">
      <c r="A155" s="64" t="s">
        <v>470</v>
      </c>
      <c r="B155" s="39" t="s">
        <v>170</v>
      </c>
      <c r="C155" s="100">
        <v>9892650.8313789219</v>
      </c>
      <c r="D155" s="55">
        <v>9800686.8313789219</v>
      </c>
      <c r="E155" s="101">
        <f t="shared" si="4"/>
        <v>-91964</v>
      </c>
      <c r="F155" s="102">
        <v>10216574.831378922</v>
      </c>
      <c r="G155" s="99">
        <f t="shared" si="5"/>
        <v>10124610.831378922</v>
      </c>
    </row>
    <row r="156" spans="1:7" x14ac:dyDescent="0.25">
      <c r="A156" s="64" t="s">
        <v>471</v>
      </c>
      <c r="B156" s="39" t="s">
        <v>171</v>
      </c>
      <c r="C156" s="100">
        <v>9519622.4077962488</v>
      </c>
      <c r="D156" s="55">
        <v>9448134.4077962488</v>
      </c>
      <c r="E156" s="101">
        <f t="shared" si="4"/>
        <v>-71488</v>
      </c>
      <c r="F156" s="102">
        <v>9505476.4077962488</v>
      </c>
      <c r="G156" s="99">
        <f t="shared" si="5"/>
        <v>9433988.4077962488</v>
      </c>
    </row>
    <row r="157" spans="1:7" x14ac:dyDescent="0.25">
      <c r="A157" s="64" t="s">
        <v>472</v>
      </c>
      <c r="B157" s="39" t="s">
        <v>172</v>
      </c>
      <c r="C157" s="100">
        <v>12658505.515399264</v>
      </c>
      <c r="D157" s="55">
        <v>12638816.515399264</v>
      </c>
      <c r="E157" s="101">
        <f t="shared" si="4"/>
        <v>-19689</v>
      </c>
      <c r="F157" s="102">
        <v>12463815.515399264</v>
      </c>
      <c r="G157" s="99">
        <f t="shared" si="5"/>
        <v>12444126.515399264</v>
      </c>
    </row>
    <row r="158" spans="1:7" x14ac:dyDescent="0.25">
      <c r="A158" s="64" t="s">
        <v>473</v>
      </c>
      <c r="B158" s="39" t="s">
        <v>173</v>
      </c>
      <c r="C158" s="100">
        <v>9375325.3286339119</v>
      </c>
      <c r="D158" s="55">
        <v>9349904.3286339119</v>
      </c>
      <c r="E158" s="101">
        <f t="shared" si="4"/>
        <v>-25421</v>
      </c>
      <c r="F158" s="102">
        <v>9357105.3286339119</v>
      </c>
      <c r="G158" s="99">
        <f t="shared" si="5"/>
        <v>9331684.3286339119</v>
      </c>
    </row>
    <row r="159" spans="1:7" x14ac:dyDescent="0.25">
      <c r="A159" s="64" t="s">
        <v>474</v>
      </c>
      <c r="B159" s="39" t="s">
        <v>174</v>
      </c>
      <c r="C159" s="100">
        <v>18405844.119601537</v>
      </c>
      <c r="D159" s="55">
        <v>18294274.119601537</v>
      </c>
      <c r="E159" s="101">
        <f t="shared" si="4"/>
        <v>-111570</v>
      </c>
      <c r="F159" s="102">
        <v>19566861.119601537</v>
      </c>
      <c r="G159" s="99">
        <f t="shared" si="5"/>
        <v>19455291.119601537</v>
      </c>
    </row>
    <row r="160" spans="1:7" x14ac:dyDescent="0.25">
      <c r="A160" s="64" t="s">
        <v>475</v>
      </c>
      <c r="B160" s="39" t="s">
        <v>175</v>
      </c>
      <c r="C160" s="100">
        <v>17859791.477987595</v>
      </c>
      <c r="D160" s="55">
        <v>17806631.477987595</v>
      </c>
      <c r="E160" s="101">
        <f t="shared" si="4"/>
        <v>-53160</v>
      </c>
      <c r="F160" s="102">
        <v>19808358.477987595</v>
      </c>
      <c r="G160" s="99">
        <f t="shared" si="5"/>
        <v>19755198.477987595</v>
      </c>
    </row>
    <row r="161" spans="1:7" x14ac:dyDescent="0.25">
      <c r="A161" s="64" t="s">
        <v>476</v>
      </c>
      <c r="B161" s="39" t="s">
        <v>176</v>
      </c>
      <c r="C161" s="100">
        <v>16090214.720294939</v>
      </c>
      <c r="D161" s="55">
        <v>16015302.720294939</v>
      </c>
      <c r="E161" s="101">
        <f t="shared" si="4"/>
        <v>-74912</v>
      </c>
      <c r="F161" s="102">
        <v>16626603.720294939</v>
      </c>
      <c r="G161" s="99">
        <f t="shared" si="5"/>
        <v>16551691.720294939</v>
      </c>
    </row>
    <row r="162" spans="1:7" x14ac:dyDescent="0.25">
      <c r="A162" s="64" t="s">
        <v>477</v>
      </c>
      <c r="B162" s="39" t="s">
        <v>177</v>
      </c>
      <c r="C162" s="100">
        <v>21855837.159517549</v>
      </c>
      <c r="D162" s="55">
        <v>21718764.159517549</v>
      </c>
      <c r="E162" s="101">
        <f t="shared" si="4"/>
        <v>-137073</v>
      </c>
      <c r="F162" s="102">
        <v>23843807.159517549</v>
      </c>
      <c r="G162" s="99">
        <f t="shared" si="5"/>
        <v>23706734.159517549</v>
      </c>
    </row>
    <row r="163" spans="1:7" x14ac:dyDescent="0.25">
      <c r="A163" s="64" t="s">
        <v>478</v>
      </c>
      <c r="B163" s="39" t="s">
        <v>178</v>
      </c>
      <c r="C163" s="100">
        <v>55959671.96698314</v>
      </c>
      <c r="D163" s="55">
        <v>55645989.96698314</v>
      </c>
      <c r="E163" s="101">
        <f t="shared" si="4"/>
        <v>-313682</v>
      </c>
      <c r="F163" s="102">
        <v>59537285.96698314</v>
      </c>
      <c r="G163" s="99">
        <f t="shared" si="5"/>
        <v>59223603.96698314</v>
      </c>
    </row>
    <row r="164" spans="1:7" x14ac:dyDescent="0.25">
      <c r="A164" s="64" t="s">
        <v>479</v>
      </c>
      <c r="B164" s="39" t="s">
        <v>179</v>
      </c>
      <c r="C164" s="100">
        <v>18005099.344943531</v>
      </c>
      <c r="D164" s="55">
        <v>17928464.344943531</v>
      </c>
      <c r="E164" s="101">
        <f t="shared" si="4"/>
        <v>-76635</v>
      </c>
      <c r="F164" s="102">
        <v>19191240.344943531</v>
      </c>
      <c r="G164" s="99">
        <f t="shared" si="5"/>
        <v>19114605.344943531</v>
      </c>
    </row>
    <row r="165" spans="1:7" x14ac:dyDescent="0.25">
      <c r="A165" s="64" t="s">
        <v>480</v>
      </c>
      <c r="B165" s="39" t="s">
        <v>180</v>
      </c>
      <c r="C165" s="100">
        <v>14703470.811762735</v>
      </c>
      <c r="D165" s="55">
        <v>14663556.811762735</v>
      </c>
      <c r="E165" s="101">
        <f t="shared" si="4"/>
        <v>-39914</v>
      </c>
      <c r="F165" s="102">
        <v>15582444.811762735</v>
      </c>
      <c r="G165" s="99">
        <f t="shared" si="5"/>
        <v>15542530.811762735</v>
      </c>
    </row>
    <row r="166" spans="1:7" x14ac:dyDescent="0.25">
      <c r="A166" s="64" t="s">
        <v>481</v>
      </c>
      <c r="B166" s="39" t="s">
        <v>181</v>
      </c>
      <c r="C166" s="100">
        <v>24975942.886948816</v>
      </c>
      <c r="D166" s="55">
        <v>24963943.886948816</v>
      </c>
      <c r="E166" s="101">
        <f t="shared" si="4"/>
        <v>-11999</v>
      </c>
      <c r="F166" s="102">
        <v>25383855.886948816</v>
      </c>
      <c r="G166" s="99">
        <f t="shared" si="5"/>
        <v>25371856.886948816</v>
      </c>
    </row>
    <row r="167" spans="1:7" x14ac:dyDescent="0.25">
      <c r="A167" s="64" t="s">
        <v>482</v>
      </c>
      <c r="B167" s="39" t="s">
        <v>182</v>
      </c>
      <c r="C167" s="100">
        <v>22416297.720469337</v>
      </c>
      <c r="D167" s="55">
        <v>22295970.720469337</v>
      </c>
      <c r="E167" s="101">
        <f t="shared" si="4"/>
        <v>-120327</v>
      </c>
      <c r="F167" s="102">
        <v>24818418.720469337</v>
      </c>
      <c r="G167" s="99">
        <f t="shared" si="5"/>
        <v>24698091.720469337</v>
      </c>
    </row>
    <row r="168" spans="1:7" x14ac:dyDescent="0.25">
      <c r="A168" s="64" t="s">
        <v>483</v>
      </c>
      <c r="B168" s="39" t="s">
        <v>183</v>
      </c>
      <c r="C168" s="100">
        <v>18040010.586420745</v>
      </c>
      <c r="D168" s="55">
        <v>17973920.586420745</v>
      </c>
      <c r="E168" s="101">
        <f t="shared" si="4"/>
        <v>-66090</v>
      </c>
      <c r="F168" s="102">
        <v>19505722.586420745</v>
      </c>
      <c r="G168" s="99">
        <f t="shared" si="5"/>
        <v>19439632.586420745</v>
      </c>
    </row>
    <row r="169" spans="1:7" x14ac:dyDescent="0.25">
      <c r="A169" s="64" t="s">
        <v>484</v>
      </c>
      <c r="B169" s="39" t="s">
        <v>184</v>
      </c>
      <c r="C169" s="100">
        <v>15185975.770186465</v>
      </c>
      <c r="D169" s="55">
        <v>15131848.770186465</v>
      </c>
      <c r="E169" s="101">
        <f t="shared" si="4"/>
        <v>-54127</v>
      </c>
      <c r="F169" s="102">
        <v>15613482.770186465</v>
      </c>
      <c r="G169" s="99">
        <f t="shared" si="5"/>
        <v>15559355.770186465</v>
      </c>
    </row>
    <row r="170" spans="1:7" x14ac:dyDescent="0.25">
      <c r="A170" s="64" t="s">
        <v>485</v>
      </c>
      <c r="B170" s="39" t="s">
        <v>185</v>
      </c>
      <c r="C170" s="100">
        <v>697997132.79725289</v>
      </c>
      <c r="D170" s="55">
        <v>696069572.79725289</v>
      </c>
      <c r="E170" s="101">
        <f t="shared" si="4"/>
        <v>-1927560</v>
      </c>
      <c r="F170" s="102">
        <v>728777292.79725289</v>
      </c>
      <c r="G170" s="99">
        <f t="shared" si="5"/>
        <v>726849732.79725289</v>
      </c>
    </row>
    <row r="171" spans="1:7" x14ac:dyDescent="0.25">
      <c r="A171" s="64" t="s">
        <v>486</v>
      </c>
      <c r="B171" s="39" t="s">
        <v>186</v>
      </c>
      <c r="C171" s="100">
        <v>87856448.440017864</v>
      </c>
      <c r="D171" s="55">
        <v>87540635.440017864</v>
      </c>
      <c r="E171" s="101">
        <f t="shared" si="4"/>
        <v>-315813</v>
      </c>
      <c r="F171" s="102">
        <v>93487517.440017864</v>
      </c>
      <c r="G171" s="99">
        <f t="shared" si="5"/>
        <v>93171704.440017864</v>
      </c>
    </row>
    <row r="172" spans="1:7" x14ac:dyDescent="0.25">
      <c r="A172" s="64" t="s">
        <v>487</v>
      </c>
      <c r="B172" s="39" t="s">
        <v>187</v>
      </c>
      <c r="C172" s="100">
        <v>63737579.854573742</v>
      </c>
      <c r="D172" s="55">
        <v>63214428.854573742</v>
      </c>
      <c r="E172" s="101">
        <f t="shared" si="4"/>
        <v>-523151</v>
      </c>
      <c r="F172" s="102">
        <v>68385234.854573742</v>
      </c>
      <c r="G172" s="99">
        <f t="shared" si="5"/>
        <v>67862083.854573742</v>
      </c>
    </row>
    <row r="173" spans="1:7" x14ac:dyDescent="0.25">
      <c r="A173" s="64" t="s">
        <v>488</v>
      </c>
      <c r="B173" s="39" t="s">
        <v>188</v>
      </c>
      <c r="C173" s="100">
        <v>29784208.792816233</v>
      </c>
      <c r="D173" s="55">
        <v>29590137.792816233</v>
      </c>
      <c r="E173" s="101">
        <f t="shared" si="4"/>
        <v>-194071</v>
      </c>
      <c r="F173" s="102">
        <v>31624185.792816233</v>
      </c>
      <c r="G173" s="99">
        <f t="shared" si="5"/>
        <v>31430114.792816233</v>
      </c>
    </row>
    <row r="174" spans="1:7" x14ac:dyDescent="0.25">
      <c r="A174" s="64" t="s">
        <v>489</v>
      </c>
      <c r="B174" s="39" t="s">
        <v>189</v>
      </c>
      <c r="C174" s="100">
        <v>84249615.852271706</v>
      </c>
      <c r="D174" s="55">
        <v>83556399.852271706</v>
      </c>
      <c r="E174" s="101">
        <f t="shared" si="4"/>
        <v>-693216</v>
      </c>
      <c r="F174" s="102">
        <v>88738052.852271706</v>
      </c>
      <c r="G174" s="99">
        <f t="shared" si="5"/>
        <v>88044836.852271706</v>
      </c>
    </row>
    <row r="175" spans="1:7" x14ac:dyDescent="0.25">
      <c r="A175" s="64" t="s">
        <v>490</v>
      </c>
      <c r="B175" s="39" t="s">
        <v>190</v>
      </c>
      <c r="C175" s="100">
        <v>22202396.586755585</v>
      </c>
      <c r="D175" s="55">
        <v>21846518.586755585</v>
      </c>
      <c r="E175" s="101">
        <f t="shared" si="4"/>
        <v>-355878</v>
      </c>
      <c r="F175" s="102">
        <v>25392726.586755585</v>
      </c>
      <c r="G175" s="99">
        <f t="shared" si="5"/>
        <v>25036848.586755585</v>
      </c>
    </row>
    <row r="176" spans="1:7" x14ac:dyDescent="0.25">
      <c r="A176" s="64" t="s">
        <v>491</v>
      </c>
      <c r="B176" s="39" t="s">
        <v>191</v>
      </c>
      <c r="C176" s="100">
        <v>59811356.633047551</v>
      </c>
      <c r="D176" s="55">
        <v>59495904.633047551</v>
      </c>
      <c r="E176" s="101">
        <f t="shared" si="4"/>
        <v>-315452</v>
      </c>
      <c r="F176" s="102">
        <v>63102538.633047551</v>
      </c>
      <c r="G176" s="99">
        <f t="shared" si="5"/>
        <v>62787086.633047551</v>
      </c>
    </row>
    <row r="177" spans="1:7" x14ac:dyDescent="0.25">
      <c r="A177" s="64" t="s">
        <v>492</v>
      </c>
      <c r="B177" s="39" t="s">
        <v>192</v>
      </c>
      <c r="C177" s="100">
        <v>83965949.468444586</v>
      </c>
      <c r="D177" s="55">
        <v>83431808.468444586</v>
      </c>
      <c r="E177" s="101">
        <f t="shared" si="4"/>
        <v>-534141</v>
      </c>
      <c r="F177" s="102">
        <v>87811869.468444586</v>
      </c>
      <c r="G177" s="99">
        <f t="shared" si="5"/>
        <v>87277728.468444586</v>
      </c>
    </row>
    <row r="178" spans="1:7" x14ac:dyDescent="0.25">
      <c r="A178" s="64" t="s">
        <v>493</v>
      </c>
      <c r="B178" s="39" t="s">
        <v>193</v>
      </c>
      <c r="C178" s="100">
        <v>56495218.88167505</v>
      </c>
      <c r="D178" s="55">
        <v>56128739.88167505</v>
      </c>
      <c r="E178" s="101">
        <f t="shared" si="4"/>
        <v>-366479</v>
      </c>
      <c r="F178" s="102">
        <v>60711439.88167505</v>
      </c>
      <c r="G178" s="99">
        <f t="shared" si="5"/>
        <v>60344960.88167505</v>
      </c>
    </row>
    <row r="179" spans="1:7" x14ac:dyDescent="0.25">
      <c r="A179" s="64" t="s">
        <v>494</v>
      </c>
      <c r="B179" s="39" t="s">
        <v>194</v>
      </c>
      <c r="C179" s="100">
        <v>154586050.22557917</v>
      </c>
      <c r="D179" s="55">
        <v>153826328.22557917</v>
      </c>
      <c r="E179" s="101">
        <f t="shared" si="4"/>
        <v>-759722</v>
      </c>
      <c r="F179" s="102">
        <v>163523426.22557917</v>
      </c>
      <c r="G179" s="99">
        <f t="shared" si="5"/>
        <v>162763704.22557917</v>
      </c>
    </row>
    <row r="180" spans="1:7" x14ac:dyDescent="0.25">
      <c r="A180" s="64" t="s">
        <v>495</v>
      </c>
      <c r="B180" s="39" t="s">
        <v>195</v>
      </c>
      <c r="C180" s="100">
        <v>35955261.328340925</v>
      </c>
      <c r="D180" s="55">
        <v>35713862.328340925</v>
      </c>
      <c r="E180" s="101">
        <f t="shared" si="4"/>
        <v>-241399</v>
      </c>
      <c r="F180" s="102">
        <v>37980177.328340925</v>
      </c>
      <c r="G180" s="99">
        <f t="shared" si="5"/>
        <v>37738778.328340925</v>
      </c>
    </row>
    <row r="181" spans="1:7" x14ac:dyDescent="0.25">
      <c r="A181" s="64" t="s">
        <v>496</v>
      </c>
      <c r="B181" s="39" t="s">
        <v>196</v>
      </c>
      <c r="C181" s="100">
        <v>20196854.634986848</v>
      </c>
      <c r="D181" s="55">
        <v>20121077.634986848</v>
      </c>
      <c r="E181" s="101">
        <f t="shared" si="4"/>
        <v>-75777</v>
      </c>
      <c r="F181" s="102">
        <v>23225185.634986848</v>
      </c>
      <c r="G181" s="99">
        <f t="shared" si="5"/>
        <v>23149408.634986848</v>
      </c>
    </row>
    <row r="182" spans="1:7" x14ac:dyDescent="0.25">
      <c r="A182" s="64" t="s">
        <v>497</v>
      </c>
      <c r="B182" s="39" t="s">
        <v>197</v>
      </c>
      <c r="C182" s="100">
        <v>40139811.131104767</v>
      </c>
      <c r="D182" s="55">
        <v>39988590.131104767</v>
      </c>
      <c r="E182" s="101">
        <f t="shared" si="4"/>
        <v>-151221</v>
      </c>
      <c r="F182" s="102">
        <v>42583292.131104767</v>
      </c>
      <c r="G182" s="99">
        <f t="shared" si="5"/>
        <v>42432071.131104767</v>
      </c>
    </row>
    <row r="183" spans="1:7" x14ac:dyDescent="0.25">
      <c r="A183" s="64" t="s">
        <v>498</v>
      </c>
      <c r="B183" s="39" t="s">
        <v>198</v>
      </c>
      <c r="C183" s="100">
        <v>61959441.492853209</v>
      </c>
      <c r="D183" s="55">
        <v>61568889.492853209</v>
      </c>
      <c r="E183" s="101">
        <f t="shared" si="4"/>
        <v>-390552</v>
      </c>
      <c r="F183" s="102">
        <v>65665453.492853209</v>
      </c>
      <c r="G183" s="99">
        <f t="shared" si="5"/>
        <v>65274901.492853209</v>
      </c>
    </row>
    <row r="184" spans="1:7" x14ac:dyDescent="0.25">
      <c r="A184" s="64" t="s">
        <v>499</v>
      </c>
      <c r="B184" s="39" t="s">
        <v>199</v>
      </c>
      <c r="C184" s="100">
        <v>31336529.578789126</v>
      </c>
      <c r="D184" s="55">
        <v>31059014.578789126</v>
      </c>
      <c r="E184" s="101">
        <f t="shared" si="4"/>
        <v>-277515</v>
      </c>
      <c r="F184" s="102">
        <v>32122214.578789126</v>
      </c>
      <c r="G184" s="99">
        <f t="shared" si="5"/>
        <v>31844699.578789126</v>
      </c>
    </row>
    <row r="185" spans="1:7" x14ac:dyDescent="0.25">
      <c r="A185" s="64" t="s">
        <v>500</v>
      </c>
      <c r="B185" s="39" t="s">
        <v>200</v>
      </c>
      <c r="C185" s="100">
        <v>79882652.679311618</v>
      </c>
      <c r="D185" s="55">
        <v>79465520.679311618</v>
      </c>
      <c r="E185" s="101">
        <f t="shared" si="4"/>
        <v>-417132</v>
      </c>
      <c r="F185" s="102">
        <v>83737313.679311618</v>
      </c>
      <c r="G185" s="99">
        <f t="shared" si="5"/>
        <v>83320181.679311618</v>
      </c>
    </row>
    <row r="186" spans="1:7" x14ac:dyDescent="0.25">
      <c r="A186" s="64" t="s">
        <v>501</v>
      </c>
      <c r="B186" s="39" t="s">
        <v>201</v>
      </c>
      <c r="C186" s="100">
        <v>15768560.390175164</v>
      </c>
      <c r="D186" s="55">
        <v>15692240.390175164</v>
      </c>
      <c r="E186" s="101">
        <f t="shared" si="4"/>
        <v>-76320</v>
      </c>
      <c r="F186" s="102">
        <v>16217748.390175164</v>
      </c>
      <c r="G186" s="99">
        <f t="shared" si="5"/>
        <v>16141428.390175164</v>
      </c>
    </row>
    <row r="187" spans="1:7" x14ac:dyDescent="0.25">
      <c r="A187" s="64" t="s">
        <v>502</v>
      </c>
      <c r="B187" s="39" t="s">
        <v>202</v>
      </c>
      <c r="C187" s="100">
        <v>21314651.181303233</v>
      </c>
      <c r="D187" s="55">
        <v>21211728.181303233</v>
      </c>
      <c r="E187" s="101">
        <f t="shared" si="4"/>
        <v>-102923</v>
      </c>
      <c r="F187" s="102">
        <v>21250801.181303233</v>
      </c>
      <c r="G187" s="99">
        <f t="shared" si="5"/>
        <v>21147878.181303233</v>
      </c>
    </row>
    <row r="188" spans="1:7" x14ac:dyDescent="0.25">
      <c r="A188" s="64" t="s">
        <v>503</v>
      </c>
      <c r="B188" s="39" t="s">
        <v>203</v>
      </c>
      <c r="C188" s="100">
        <v>51152813.953673154</v>
      </c>
      <c r="D188" s="55">
        <v>50679580.953673154</v>
      </c>
      <c r="E188" s="101">
        <f t="shared" si="4"/>
        <v>-473233</v>
      </c>
      <c r="F188" s="102">
        <v>52282810.953673154</v>
      </c>
      <c r="G188" s="99">
        <f t="shared" si="5"/>
        <v>51809577.953673154</v>
      </c>
    </row>
    <row r="189" spans="1:7" x14ac:dyDescent="0.25">
      <c r="A189" s="64" t="s">
        <v>504</v>
      </c>
      <c r="B189" s="39" t="s">
        <v>204</v>
      </c>
      <c r="C189" s="100">
        <v>19711042.718969524</v>
      </c>
      <c r="D189" s="55">
        <v>19604109.718969524</v>
      </c>
      <c r="E189" s="101">
        <f t="shared" si="4"/>
        <v>-106933</v>
      </c>
      <c r="F189" s="102">
        <v>21267080.718969524</v>
      </c>
      <c r="G189" s="99">
        <f t="shared" si="5"/>
        <v>21160147.718969524</v>
      </c>
    </row>
    <row r="190" spans="1:7" x14ac:dyDescent="0.25">
      <c r="A190" s="64" t="s">
        <v>505</v>
      </c>
      <c r="B190" s="39" t="s">
        <v>205</v>
      </c>
      <c r="C190" s="100">
        <v>15758633.039434675</v>
      </c>
      <c r="D190" s="55">
        <v>15634874.039434675</v>
      </c>
      <c r="E190" s="101">
        <f t="shared" si="4"/>
        <v>-123759</v>
      </c>
      <c r="F190" s="102">
        <v>16936763.039434675</v>
      </c>
      <c r="G190" s="99">
        <f t="shared" si="5"/>
        <v>16813004.039434675</v>
      </c>
    </row>
    <row r="191" spans="1:7" x14ac:dyDescent="0.25">
      <c r="A191" s="64" t="s">
        <v>506</v>
      </c>
      <c r="B191" s="39" t="s">
        <v>206</v>
      </c>
      <c r="C191" s="100">
        <v>21447658.697518677</v>
      </c>
      <c r="D191" s="55">
        <v>21393837.697518677</v>
      </c>
      <c r="E191" s="101">
        <f t="shared" si="4"/>
        <v>-53821</v>
      </c>
      <c r="F191" s="102">
        <v>23573301.697518677</v>
      </c>
      <c r="G191" s="99">
        <f t="shared" si="5"/>
        <v>23519480.697518677</v>
      </c>
    </row>
    <row r="192" spans="1:7" x14ac:dyDescent="0.25">
      <c r="A192" s="64" t="s">
        <v>507</v>
      </c>
      <c r="B192" s="39" t="s">
        <v>207</v>
      </c>
      <c r="C192" s="100">
        <v>7021196.8381943619</v>
      </c>
      <c r="D192" s="55">
        <v>7013620.8381943619</v>
      </c>
      <c r="E192" s="101">
        <f t="shared" si="4"/>
        <v>-7576</v>
      </c>
      <c r="F192" s="102">
        <v>7464729.8381943619</v>
      </c>
      <c r="G192" s="99">
        <f t="shared" si="5"/>
        <v>7457153.8381943619</v>
      </c>
    </row>
    <row r="193" spans="1:7" x14ac:dyDescent="0.25">
      <c r="A193" s="64" t="s">
        <v>508</v>
      </c>
      <c r="B193" s="39" t="s">
        <v>208</v>
      </c>
      <c r="C193" s="100">
        <v>23180460.109130736</v>
      </c>
      <c r="D193" s="55">
        <v>23039398.109130736</v>
      </c>
      <c r="E193" s="101">
        <f t="shared" si="4"/>
        <v>-141062</v>
      </c>
      <c r="F193" s="102">
        <v>24931024.109130736</v>
      </c>
      <c r="G193" s="99">
        <f t="shared" si="5"/>
        <v>24789962.109130736</v>
      </c>
    </row>
    <row r="194" spans="1:7" x14ac:dyDescent="0.25">
      <c r="A194" s="64" t="s">
        <v>509</v>
      </c>
      <c r="B194" s="39" t="s">
        <v>209</v>
      </c>
      <c r="C194" s="100">
        <v>6055216.0939721381</v>
      </c>
      <c r="D194" s="55">
        <v>6054952.0939721381</v>
      </c>
      <c r="E194" s="101">
        <f t="shared" si="4"/>
        <v>-264</v>
      </c>
      <c r="F194" s="102">
        <v>6166420.0939721381</v>
      </c>
      <c r="G194" s="99">
        <f t="shared" si="5"/>
        <v>6166156.0939721381</v>
      </c>
    </row>
    <row r="195" spans="1:7" x14ac:dyDescent="0.25">
      <c r="A195" s="64" t="s">
        <v>510</v>
      </c>
      <c r="B195" s="39" t="s">
        <v>210</v>
      </c>
      <c r="C195" s="100">
        <v>18404891.17464824</v>
      </c>
      <c r="D195" s="55">
        <v>18389483.17464824</v>
      </c>
      <c r="E195" s="101">
        <f t="shared" si="4"/>
        <v>-15408</v>
      </c>
      <c r="F195" s="102">
        <v>19808042.17464824</v>
      </c>
      <c r="G195" s="99">
        <f t="shared" si="5"/>
        <v>19792634.17464824</v>
      </c>
    </row>
    <row r="196" spans="1:7" x14ac:dyDescent="0.25">
      <c r="A196" s="64" t="s">
        <v>511</v>
      </c>
      <c r="B196" s="39" t="s">
        <v>211</v>
      </c>
      <c r="C196" s="100">
        <v>14246956.276921682</v>
      </c>
      <c r="D196" s="55">
        <v>14224740.276921682</v>
      </c>
      <c r="E196" s="101">
        <f t="shared" si="4"/>
        <v>-22216</v>
      </c>
      <c r="F196" s="102">
        <v>15835799.276921682</v>
      </c>
      <c r="G196" s="99">
        <f t="shared" si="5"/>
        <v>15813583.276921682</v>
      </c>
    </row>
    <row r="197" spans="1:7" x14ac:dyDescent="0.25">
      <c r="A197" s="64" t="s">
        <v>512</v>
      </c>
      <c r="B197" s="39" t="s">
        <v>212</v>
      </c>
      <c r="C197" s="100">
        <v>17722449.401985336</v>
      </c>
      <c r="D197" s="55">
        <v>17558234.401985336</v>
      </c>
      <c r="E197" s="101">
        <f t="shared" si="4"/>
        <v>-164215</v>
      </c>
      <c r="F197" s="102">
        <v>19429064.401985336</v>
      </c>
      <c r="G197" s="99">
        <f t="shared" si="5"/>
        <v>19264849.401985336</v>
      </c>
    </row>
    <row r="198" spans="1:7" x14ac:dyDescent="0.25">
      <c r="A198" s="64" t="s">
        <v>513</v>
      </c>
      <c r="B198" s="39" t="s">
        <v>213</v>
      </c>
      <c r="C198" s="100">
        <v>23192099.862163499</v>
      </c>
      <c r="D198" s="55">
        <v>23067348.862163499</v>
      </c>
      <c r="E198" s="101">
        <f t="shared" si="4"/>
        <v>-124751</v>
      </c>
      <c r="F198" s="102">
        <v>25122886.862163499</v>
      </c>
      <c r="G198" s="99">
        <f t="shared" si="5"/>
        <v>24998135.862163499</v>
      </c>
    </row>
    <row r="199" spans="1:7" x14ac:dyDescent="0.25">
      <c r="A199" s="64" t="s">
        <v>514</v>
      </c>
      <c r="B199" s="39" t="s">
        <v>214</v>
      </c>
      <c r="C199" s="100">
        <v>126884047.74607781</v>
      </c>
      <c r="D199" s="55">
        <v>126392050.74607781</v>
      </c>
      <c r="E199" s="101">
        <f t="shared" ref="E199:E262" si="6">D199-C199</f>
        <v>-491997</v>
      </c>
      <c r="F199" s="102">
        <v>134334142.74607781</v>
      </c>
      <c r="G199" s="99">
        <f t="shared" ref="G199:G262" si="7">E199+F199</f>
        <v>133842145.74607781</v>
      </c>
    </row>
    <row r="200" spans="1:7" x14ac:dyDescent="0.25">
      <c r="A200" s="64" t="s">
        <v>515</v>
      </c>
      <c r="B200" s="39" t="s">
        <v>215</v>
      </c>
      <c r="C200" s="100">
        <v>36931461.794999689</v>
      </c>
      <c r="D200" s="55">
        <v>36840484.794999689</v>
      </c>
      <c r="E200" s="101">
        <f t="shared" si="6"/>
        <v>-90977</v>
      </c>
      <c r="F200" s="102">
        <v>39087899.794999689</v>
      </c>
      <c r="G200" s="99">
        <f t="shared" si="7"/>
        <v>38996922.794999689</v>
      </c>
    </row>
    <row r="201" spans="1:7" x14ac:dyDescent="0.25">
      <c r="A201" s="64" t="s">
        <v>516</v>
      </c>
      <c r="B201" s="39" t="s">
        <v>216</v>
      </c>
      <c r="C201" s="100">
        <v>15240205.637477241</v>
      </c>
      <c r="D201" s="55">
        <v>15239235.637477241</v>
      </c>
      <c r="E201" s="101">
        <f t="shared" si="6"/>
        <v>-970</v>
      </c>
      <c r="F201" s="102">
        <v>16114389.637477241</v>
      </c>
      <c r="G201" s="99">
        <f t="shared" si="7"/>
        <v>16113419.637477241</v>
      </c>
    </row>
    <row r="202" spans="1:7" x14ac:dyDescent="0.25">
      <c r="A202" s="64" t="s">
        <v>517</v>
      </c>
      <c r="B202" s="39" t="s">
        <v>217</v>
      </c>
      <c r="C202" s="100">
        <v>21201068.328152575</v>
      </c>
      <c r="D202" s="55">
        <v>21144387.328152575</v>
      </c>
      <c r="E202" s="101">
        <f t="shared" si="6"/>
        <v>-56681</v>
      </c>
      <c r="F202" s="102">
        <v>21341707.328152575</v>
      </c>
      <c r="G202" s="99">
        <f t="shared" si="7"/>
        <v>21285026.328152575</v>
      </c>
    </row>
    <row r="203" spans="1:7" x14ac:dyDescent="0.25">
      <c r="A203" s="64" t="s">
        <v>518</v>
      </c>
      <c r="B203" s="39" t="s">
        <v>218</v>
      </c>
      <c r="C203" s="100">
        <v>47723642.063257322</v>
      </c>
      <c r="D203" s="55">
        <v>47505128.063257322</v>
      </c>
      <c r="E203" s="101">
        <f t="shared" si="6"/>
        <v>-218514</v>
      </c>
      <c r="F203" s="102">
        <v>50083432.063257322</v>
      </c>
      <c r="G203" s="99">
        <f t="shared" si="7"/>
        <v>49864918.063257322</v>
      </c>
    </row>
    <row r="204" spans="1:7" x14ac:dyDescent="0.25">
      <c r="A204" s="64" t="s">
        <v>519</v>
      </c>
      <c r="B204" s="39" t="s">
        <v>219</v>
      </c>
      <c r="C204" s="100">
        <v>25974859.665262189</v>
      </c>
      <c r="D204" s="55">
        <v>25861257.665262189</v>
      </c>
      <c r="E204" s="101">
        <f t="shared" si="6"/>
        <v>-113602</v>
      </c>
      <c r="F204" s="102">
        <v>27925539.665262189</v>
      </c>
      <c r="G204" s="99">
        <f t="shared" si="7"/>
        <v>27811937.665262189</v>
      </c>
    </row>
    <row r="205" spans="1:7" x14ac:dyDescent="0.25">
      <c r="A205" s="64" t="s">
        <v>520</v>
      </c>
      <c r="B205" s="39" t="s">
        <v>220</v>
      </c>
      <c r="C205" s="100">
        <v>11753745.74024597</v>
      </c>
      <c r="D205" s="55">
        <v>11701860.74024597</v>
      </c>
      <c r="E205" s="101">
        <f t="shared" si="6"/>
        <v>-51885</v>
      </c>
      <c r="F205" s="102">
        <v>12958583.74024597</v>
      </c>
      <c r="G205" s="99">
        <f t="shared" si="7"/>
        <v>12906698.74024597</v>
      </c>
    </row>
    <row r="206" spans="1:7" x14ac:dyDescent="0.25">
      <c r="A206" s="64" t="s">
        <v>521</v>
      </c>
      <c r="B206" s="39" t="s">
        <v>221</v>
      </c>
      <c r="C206" s="100">
        <v>9308612.6888546292</v>
      </c>
      <c r="D206" s="55">
        <v>9293724.6888546292</v>
      </c>
      <c r="E206" s="101">
        <f t="shared" si="6"/>
        <v>-14888</v>
      </c>
      <c r="F206" s="102">
        <v>9477667.6888546292</v>
      </c>
      <c r="G206" s="99">
        <f t="shared" si="7"/>
        <v>9462779.6888546292</v>
      </c>
    </row>
    <row r="207" spans="1:7" x14ac:dyDescent="0.25">
      <c r="A207" s="64" t="s">
        <v>522</v>
      </c>
      <c r="B207" s="39" t="s">
        <v>222</v>
      </c>
      <c r="C207" s="100">
        <v>24800523.147881772</v>
      </c>
      <c r="D207" s="55">
        <v>24739469.147881772</v>
      </c>
      <c r="E207" s="101">
        <f t="shared" si="6"/>
        <v>-61054</v>
      </c>
      <c r="F207" s="102">
        <v>25787609.147881772</v>
      </c>
      <c r="G207" s="99">
        <f t="shared" si="7"/>
        <v>25726555.147881772</v>
      </c>
    </row>
    <row r="208" spans="1:7" x14ac:dyDescent="0.25">
      <c r="A208" s="64" t="s">
        <v>523</v>
      </c>
      <c r="B208" s="39" t="s">
        <v>223</v>
      </c>
      <c r="C208" s="100">
        <v>14183085.239670459</v>
      </c>
      <c r="D208" s="55">
        <v>14171833.239670459</v>
      </c>
      <c r="E208" s="101">
        <f t="shared" si="6"/>
        <v>-11252</v>
      </c>
      <c r="F208" s="102">
        <v>15023182.239670459</v>
      </c>
      <c r="G208" s="99">
        <f t="shared" si="7"/>
        <v>15011930.239670459</v>
      </c>
    </row>
    <row r="209" spans="1:7" x14ac:dyDescent="0.25">
      <c r="A209" s="64" t="s">
        <v>524</v>
      </c>
      <c r="B209" s="39" t="s">
        <v>224</v>
      </c>
      <c r="C209" s="100">
        <v>11376168.696674597</v>
      </c>
      <c r="D209" s="55">
        <v>11390773.696674597</v>
      </c>
      <c r="E209" s="101">
        <f t="shared" si="6"/>
        <v>14605</v>
      </c>
      <c r="F209" s="102">
        <v>12416592.696674597</v>
      </c>
      <c r="G209" s="99">
        <f t="shared" si="7"/>
        <v>12431197.696674597</v>
      </c>
    </row>
    <row r="210" spans="1:7" x14ac:dyDescent="0.25">
      <c r="A210" s="64" t="s">
        <v>525</v>
      </c>
      <c r="B210" s="39" t="s">
        <v>225</v>
      </c>
      <c r="C210" s="100">
        <v>7585444.5491555687</v>
      </c>
      <c r="D210" s="55">
        <v>7584623.5491555687</v>
      </c>
      <c r="E210" s="101">
        <f t="shared" si="6"/>
        <v>-821</v>
      </c>
      <c r="F210" s="102">
        <v>8364703.5491555687</v>
      </c>
      <c r="G210" s="99">
        <f t="shared" si="7"/>
        <v>8363882.5491555687</v>
      </c>
    </row>
    <row r="211" spans="1:7" x14ac:dyDescent="0.25">
      <c r="A211" s="64" t="s">
        <v>526</v>
      </c>
      <c r="B211" s="39" t="s">
        <v>226</v>
      </c>
      <c r="C211" s="100">
        <v>194598251.99647719</v>
      </c>
      <c r="D211" s="55">
        <v>193485980.99647719</v>
      </c>
      <c r="E211" s="101">
        <f t="shared" si="6"/>
        <v>-1112271</v>
      </c>
      <c r="F211" s="102">
        <v>204452116.99647719</v>
      </c>
      <c r="G211" s="99">
        <f t="shared" si="7"/>
        <v>203339845.99647719</v>
      </c>
    </row>
    <row r="212" spans="1:7" x14ac:dyDescent="0.25">
      <c r="A212" s="64" t="s">
        <v>527</v>
      </c>
      <c r="B212" s="39" t="s">
        <v>227</v>
      </c>
      <c r="C212" s="100">
        <v>32638488.986076135</v>
      </c>
      <c r="D212" s="55">
        <v>32463238.986076135</v>
      </c>
      <c r="E212" s="101">
        <f t="shared" si="6"/>
        <v>-175250</v>
      </c>
      <c r="F212" s="102">
        <v>34175119.986076131</v>
      </c>
      <c r="G212" s="99">
        <f t="shared" si="7"/>
        <v>33999869.986076131</v>
      </c>
    </row>
    <row r="213" spans="1:7" x14ac:dyDescent="0.25">
      <c r="A213" s="64" t="s">
        <v>528</v>
      </c>
      <c r="B213" s="39" t="s">
        <v>228</v>
      </c>
      <c r="C213" s="100">
        <v>21114966.673068203</v>
      </c>
      <c r="D213" s="55">
        <v>21017793.673068203</v>
      </c>
      <c r="E213" s="101">
        <f t="shared" si="6"/>
        <v>-97173</v>
      </c>
      <c r="F213" s="102">
        <v>23155529.673068203</v>
      </c>
      <c r="G213" s="99">
        <f t="shared" si="7"/>
        <v>23058356.673068203</v>
      </c>
    </row>
    <row r="214" spans="1:7" x14ac:dyDescent="0.25">
      <c r="A214" s="64" t="s">
        <v>529</v>
      </c>
      <c r="B214" s="39" t="s">
        <v>229</v>
      </c>
      <c r="C214" s="100">
        <v>44705385.097857706</v>
      </c>
      <c r="D214" s="55">
        <v>44681454.097857706</v>
      </c>
      <c r="E214" s="101">
        <f t="shared" si="6"/>
        <v>-23931</v>
      </c>
      <c r="F214" s="102">
        <v>47409708.097857706</v>
      </c>
      <c r="G214" s="99">
        <f t="shared" si="7"/>
        <v>47385777.097857706</v>
      </c>
    </row>
    <row r="215" spans="1:7" x14ac:dyDescent="0.25">
      <c r="A215" s="64" t="s">
        <v>530</v>
      </c>
      <c r="B215" s="39" t="s">
        <v>230</v>
      </c>
      <c r="C215" s="100">
        <v>16730578.373049369</v>
      </c>
      <c r="D215" s="55">
        <v>16686913.373049369</v>
      </c>
      <c r="E215" s="101">
        <f t="shared" si="6"/>
        <v>-43665</v>
      </c>
      <c r="F215" s="102">
        <v>18291140.373049371</v>
      </c>
      <c r="G215" s="99">
        <f t="shared" si="7"/>
        <v>18247475.373049371</v>
      </c>
    </row>
    <row r="216" spans="1:7" x14ac:dyDescent="0.25">
      <c r="A216" s="64" t="s">
        <v>531</v>
      </c>
      <c r="B216" s="39" t="s">
        <v>231</v>
      </c>
      <c r="C216" s="100">
        <v>36787799.708352223</v>
      </c>
      <c r="D216" s="55">
        <v>36753655.708352223</v>
      </c>
      <c r="E216" s="101">
        <f t="shared" si="6"/>
        <v>-34144</v>
      </c>
      <c r="F216" s="102">
        <v>39358533.708352223</v>
      </c>
      <c r="G216" s="99">
        <f t="shared" si="7"/>
        <v>39324389.708352223</v>
      </c>
    </row>
    <row r="217" spans="1:7" x14ac:dyDescent="0.25">
      <c r="A217" s="64" t="s">
        <v>532</v>
      </c>
      <c r="B217" s="39" t="s">
        <v>232</v>
      </c>
      <c r="C217" s="100">
        <v>7398691.2534617828</v>
      </c>
      <c r="D217" s="55">
        <v>7406730.2534617828</v>
      </c>
      <c r="E217" s="101">
        <f t="shared" si="6"/>
        <v>8039</v>
      </c>
      <c r="F217" s="102">
        <v>8144373.2534617828</v>
      </c>
      <c r="G217" s="99">
        <f t="shared" si="7"/>
        <v>8152412.2534617828</v>
      </c>
    </row>
    <row r="218" spans="1:7" x14ac:dyDescent="0.25">
      <c r="A218" s="64" t="s">
        <v>533</v>
      </c>
      <c r="B218" s="39" t="s">
        <v>233</v>
      </c>
      <c r="C218" s="100">
        <v>16988057.890094943</v>
      </c>
      <c r="D218" s="55">
        <v>17008629.890094943</v>
      </c>
      <c r="E218" s="101">
        <f t="shared" si="6"/>
        <v>20572</v>
      </c>
      <c r="F218" s="102">
        <v>18038243.890094943</v>
      </c>
      <c r="G218" s="99">
        <f t="shared" si="7"/>
        <v>18058815.890094943</v>
      </c>
    </row>
    <row r="219" spans="1:7" x14ac:dyDescent="0.25">
      <c r="A219" s="64" t="s">
        <v>534</v>
      </c>
      <c r="B219" s="39" t="s">
        <v>234</v>
      </c>
      <c r="C219" s="100">
        <v>13387812.018479118</v>
      </c>
      <c r="D219" s="55">
        <v>13329626.018479118</v>
      </c>
      <c r="E219" s="101">
        <f t="shared" si="6"/>
        <v>-58186</v>
      </c>
      <c r="F219" s="102">
        <v>13682731.018479118</v>
      </c>
      <c r="G219" s="99">
        <f t="shared" si="7"/>
        <v>13624545.018479118</v>
      </c>
    </row>
    <row r="220" spans="1:7" x14ac:dyDescent="0.25">
      <c r="A220" s="64" t="s">
        <v>535</v>
      </c>
      <c r="B220" s="39" t="s">
        <v>235</v>
      </c>
      <c r="C220" s="100">
        <v>25092460.732614353</v>
      </c>
      <c r="D220" s="55">
        <v>24905004.732614353</v>
      </c>
      <c r="E220" s="101">
        <f t="shared" si="6"/>
        <v>-187456</v>
      </c>
      <c r="F220" s="102">
        <v>25327005.732614353</v>
      </c>
      <c r="G220" s="99">
        <f t="shared" si="7"/>
        <v>25139549.732614353</v>
      </c>
    </row>
    <row r="221" spans="1:7" x14ac:dyDescent="0.25">
      <c r="A221" s="64" t="s">
        <v>536</v>
      </c>
      <c r="B221" s="39" t="s">
        <v>236</v>
      </c>
      <c r="C221" s="100">
        <v>8495884.4390621632</v>
      </c>
      <c r="D221" s="55">
        <v>8468730.4390621632</v>
      </c>
      <c r="E221" s="101">
        <f t="shared" si="6"/>
        <v>-27154</v>
      </c>
      <c r="F221" s="102">
        <v>8357078.4390621632</v>
      </c>
      <c r="G221" s="99">
        <f t="shared" si="7"/>
        <v>8329924.4390621632</v>
      </c>
    </row>
    <row r="222" spans="1:7" x14ac:dyDescent="0.25">
      <c r="A222" s="64" t="s">
        <v>537</v>
      </c>
      <c r="B222" s="39" t="s">
        <v>237</v>
      </c>
      <c r="C222" s="100">
        <v>198796274.38580826</v>
      </c>
      <c r="D222" s="55">
        <v>197996650.38580826</v>
      </c>
      <c r="E222" s="101">
        <f t="shared" si="6"/>
        <v>-799624</v>
      </c>
      <c r="F222" s="102">
        <v>210369217.38580826</v>
      </c>
      <c r="G222" s="99">
        <f t="shared" si="7"/>
        <v>209569593.38580826</v>
      </c>
    </row>
    <row r="223" spans="1:7" x14ac:dyDescent="0.25">
      <c r="A223" s="64" t="s">
        <v>538</v>
      </c>
      <c r="B223" s="39" t="s">
        <v>238</v>
      </c>
      <c r="C223" s="100">
        <v>35864911.742108531</v>
      </c>
      <c r="D223" s="55">
        <v>35740165.742108531</v>
      </c>
      <c r="E223" s="101">
        <f t="shared" si="6"/>
        <v>-124746</v>
      </c>
      <c r="F223" s="102">
        <v>37305005.742108531</v>
      </c>
      <c r="G223" s="99">
        <f t="shared" si="7"/>
        <v>37180259.742108531</v>
      </c>
    </row>
    <row r="224" spans="1:7" x14ac:dyDescent="0.25">
      <c r="A224" s="64" t="s">
        <v>539</v>
      </c>
      <c r="B224" s="39" t="s">
        <v>239</v>
      </c>
      <c r="C224" s="100">
        <v>18885478.176978186</v>
      </c>
      <c r="D224" s="55">
        <v>18862426.176978186</v>
      </c>
      <c r="E224" s="101">
        <f t="shared" si="6"/>
        <v>-23052</v>
      </c>
      <c r="F224" s="102">
        <v>19458767.176978186</v>
      </c>
      <c r="G224" s="99">
        <f t="shared" si="7"/>
        <v>19435715.176978186</v>
      </c>
    </row>
    <row r="225" spans="1:7" x14ac:dyDescent="0.25">
      <c r="A225" s="64" t="s">
        <v>540</v>
      </c>
      <c r="B225" s="39" t="s">
        <v>240</v>
      </c>
      <c r="C225" s="100">
        <v>39388277.635014758</v>
      </c>
      <c r="D225" s="55">
        <v>39236813.635014758</v>
      </c>
      <c r="E225" s="101">
        <f t="shared" si="6"/>
        <v>-151464</v>
      </c>
      <c r="F225" s="102">
        <v>41449043.635014758</v>
      </c>
      <c r="G225" s="99">
        <f t="shared" si="7"/>
        <v>41297579.635014758</v>
      </c>
    </row>
    <row r="226" spans="1:7" x14ac:dyDescent="0.25">
      <c r="A226" s="64" t="s">
        <v>541</v>
      </c>
      <c r="B226" s="39" t="s">
        <v>241</v>
      </c>
      <c r="C226" s="100">
        <v>21654621.147212088</v>
      </c>
      <c r="D226" s="55">
        <v>21574666.147212088</v>
      </c>
      <c r="E226" s="101">
        <f t="shared" si="6"/>
        <v>-79955</v>
      </c>
      <c r="F226" s="102">
        <v>22093652.147212088</v>
      </c>
      <c r="G226" s="99">
        <f t="shared" si="7"/>
        <v>22013697.147212088</v>
      </c>
    </row>
    <row r="227" spans="1:7" x14ac:dyDescent="0.25">
      <c r="A227" s="64" t="s">
        <v>542</v>
      </c>
      <c r="B227" s="39" t="s">
        <v>242</v>
      </c>
      <c r="C227" s="100">
        <v>10479107.818243332</v>
      </c>
      <c r="D227" s="55">
        <v>10483785.818243332</v>
      </c>
      <c r="E227" s="101">
        <f t="shared" si="6"/>
        <v>4678</v>
      </c>
      <c r="F227" s="102">
        <v>12128784.818243332</v>
      </c>
      <c r="G227" s="99">
        <f t="shared" si="7"/>
        <v>12133462.818243332</v>
      </c>
    </row>
    <row r="228" spans="1:7" x14ac:dyDescent="0.25">
      <c r="A228" s="64" t="s">
        <v>543</v>
      </c>
      <c r="B228" s="39" t="s">
        <v>243</v>
      </c>
      <c r="C228" s="100">
        <v>23764203.753890797</v>
      </c>
      <c r="D228" s="55">
        <v>23762717.753890797</v>
      </c>
      <c r="E228" s="101">
        <f t="shared" si="6"/>
        <v>-1486</v>
      </c>
      <c r="F228" s="102">
        <v>29838736.753890797</v>
      </c>
      <c r="G228" s="99">
        <f t="shared" si="7"/>
        <v>29837250.753890797</v>
      </c>
    </row>
    <row r="229" spans="1:7" x14ac:dyDescent="0.25">
      <c r="A229" s="64" t="s">
        <v>545</v>
      </c>
      <c r="B229" s="39" t="s">
        <v>244</v>
      </c>
      <c r="C229" s="100">
        <v>16995905.898410194</v>
      </c>
      <c r="D229" s="55">
        <v>16934618.898410194</v>
      </c>
      <c r="E229" s="101">
        <f t="shared" si="6"/>
        <v>-61287</v>
      </c>
      <c r="F229" s="102">
        <v>20565406.898410194</v>
      </c>
      <c r="G229" s="99">
        <f t="shared" si="7"/>
        <v>20504119.898410194</v>
      </c>
    </row>
    <row r="230" spans="1:7" x14ac:dyDescent="0.25">
      <c r="A230" s="64" t="s">
        <v>546</v>
      </c>
      <c r="B230" s="39" t="s">
        <v>245</v>
      </c>
      <c r="C230" s="100">
        <v>29040097.896094203</v>
      </c>
      <c r="D230" s="55">
        <v>28841954.896094203</v>
      </c>
      <c r="E230" s="101">
        <f t="shared" si="6"/>
        <v>-198143</v>
      </c>
      <c r="F230" s="102">
        <v>32508966.896094203</v>
      </c>
      <c r="G230" s="99">
        <f t="shared" si="7"/>
        <v>32310823.896094203</v>
      </c>
    </row>
    <row r="231" spans="1:7" x14ac:dyDescent="0.25">
      <c r="A231" s="64" t="s">
        <v>547</v>
      </c>
      <c r="B231" s="39" t="s">
        <v>246</v>
      </c>
      <c r="C231" s="100">
        <v>20548236.758215848</v>
      </c>
      <c r="D231" s="55">
        <v>20368625.758215848</v>
      </c>
      <c r="E231" s="101">
        <f t="shared" si="6"/>
        <v>-179611</v>
      </c>
      <c r="F231" s="102">
        <v>23593540.758215848</v>
      </c>
      <c r="G231" s="99">
        <f t="shared" si="7"/>
        <v>23413929.758215848</v>
      </c>
    </row>
    <row r="232" spans="1:7" x14ac:dyDescent="0.25">
      <c r="A232" s="64" t="s">
        <v>548</v>
      </c>
      <c r="B232" s="39" t="s">
        <v>247</v>
      </c>
      <c r="C232" s="100">
        <v>12652097.829718662</v>
      </c>
      <c r="D232" s="55">
        <v>12671364.829718662</v>
      </c>
      <c r="E232" s="101">
        <f t="shared" si="6"/>
        <v>19267</v>
      </c>
      <c r="F232" s="102">
        <v>14528989.829718662</v>
      </c>
      <c r="G232" s="99">
        <f t="shared" si="7"/>
        <v>14548256.829718662</v>
      </c>
    </row>
    <row r="233" spans="1:7" x14ac:dyDescent="0.25">
      <c r="A233" s="64" t="s">
        <v>549</v>
      </c>
      <c r="B233" s="39" t="s">
        <v>248</v>
      </c>
      <c r="C233" s="100">
        <v>14665473.802777797</v>
      </c>
      <c r="D233" s="55">
        <v>14617054.802777797</v>
      </c>
      <c r="E233" s="101">
        <f t="shared" si="6"/>
        <v>-48419</v>
      </c>
      <c r="F233" s="102">
        <v>17690132.802777797</v>
      </c>
      <c r="G233" s="99">
        <f t="shared" si="7"/>
        <v>17641713.802777797</v>
      </c>
    </row>
    <row r="234" spans="1:7" x14ac:dyDescent="0.25">
      <c r="A234" s="64" t="s">
        <v>550</v>
      </c>
      <c r="B234" s="39" t="s">
        <v>249</v>
      </c>
      <c r="C234" s="100">
        <v>17440249.362739012</v>
      </c>
      <c r="D234" s="55">
        <v>17413503.362739012</v>
      </c>
      <c r="E234" s="101">
        <f t="shared" si="6"/>
        <v>-26746</v>
      </c>
      <c r="F234" s="102">
        <v>19813022.362739012</v>
      </c>
      <c r="G234" s="99">
        <f t="shared" si="7"/>
        <v>19786276.362739012</v>
      </c>
    </row>
    <row r="235" spans="1:7" x14ac:dyDescent="0.25">
      <c r="A235" s="64" t="s">
        <v>551</v>
      </c>
      <c r="B235" s="39" t="s">
        <v>250</v>
      </c>
      <c r="C235" s="100">
        <v>37576804.096504383</v>
      </c>
      <c r="D235" s="55">
        <v>37284848.096504383</v>
      </c>
      <c r="E235" s="101">
        <f t="shared" si="6"/>
        <v>-291956</v>
      </c>
      <c r="F235" s="102">
        <v>42623720.096504383</v>
      </c>
      <c r="G235" s="99">
        <f t="shared" si="7"/>
        <v>42331764.096504383</v>
      </c>
    </row>
    <row r="236" spans="1:7" x14ac:dyDescent="0.25">
      <c r="A236" s="64" t="s">
        <v>552</v>
      </c>
      <c r="B236" s="39" t="s">
        <v>251</v>
      </c>
      <c r="C236" s="100">
        <v>89162927.768463418</v>
      </c>
      <c r="D236" s="55">
        <v>89546621.768463418</v>
      </c>
      <c r="E236" s="101">
        <f t="shared" si="6"/>
        <v>383694</v>
      </c>
      <c r="F236" s="102">
        <v>99829834.768463418</v>
      </c>
      <c r="G236" s="99">
        <f t="shared" si="7"/>
        <v>100213528.76846342</v>
      </c>
    </row>
    <row r="237" spans="1:7" x14ac:dyDescent="0.25">
      <c r="A237" s="64" t="s">
        <v>553</v>
      </c>
      <c r="B237" s="39" t="s">
        <v>252</v>
      </c>
      <c r="C237" s="100">
        <v>78818692.452630252</v>
      </c>
      <c r="D237" s="55">
        <v>78557404.452630252</v>
      </c>
      <c r="E237" s="101">
        <f t="shared" si="6"/>
        <v>-261288</v>
      </c>
      <c r="F237" s="102">
        <v>86538736.452630252</v>
      </c>
      <c r="G237" s="99">
        <f t="shared" si="7"/>
        <v>86277448.452630252</v>
      </c>
    </row>
    <row r="238" spans="1:7" x14ac:dyDescent="0.25">
      <c r="A238" s="64" t="s">
        <v>554</v>
      </c>
      <c r="B238" s="39" t="s">
        <v>253</v>
      </c>
      <c r="C238" s="100">
        <v>19131959.988217734</v>
      </c>
      <c r="D238" s="55">
        <v>19066787.988217734</v>
      </c>
      <c r="E238" s="101">
        <f t="shared" si="6"/>
        <v>-65172</v>
      </c>
      <c r="F238" s="102">
        <v>21867309.988217734</v>
      </c>
      <c r="G238" s="99">
        <f t="shared" si="7"/>
        <v>21802137.988217734</v>
      </c>
    </row>
    <row r="239" spans="1:7" x14ac:dyDescent="0.25">
      <c r="A239" s="64" t="s">
        <v>555</v>
      </c>
      <c r="B239" s="39" t="s">
        <v>254</v>
      </c>
      <c r="C239" s="100">
        <v>24273102.985566895</v>
      </c>
      <c r="D239" s="55">
        <v>24207927.985566895</v>
      </c>
      <c r="E239" s="101">
        <f t="shared" si="6"/>
        <v>-65175</v>
      </c>
      <c r="F239" s="102">
        <v>27029282.985566895</v>
      </c>
      <c r="G239" s="99">
        <f t="shared" si="7"/>
        <v>26964107.985566895</v>
      </c>
    </row>
    <row r="240" spans="1:7" x14ac:dyDescent="0.25">
      <c r="A240" s="64" t="s">
        <v>556</v>
      </c>
      <c r="B240" s="39" t="s">
        <v>255</v>
      </c>
      <c r="C240" s="100">
        <v>34706725.993065968</v>
      </c>
      <c r="D240" s="55">
        <v>34619883.993065968</v>
      </c>
      <c r="E240" s="101">
        <f t="shared" si="6"/>
        <v>-86842</v>
      </c>
      <c r="F240" s="102">
        <v>37318318.993065968</v>
      </c>
      <c r="G240" s="99">
        <f t="shared" si="7"/>
        <v>37231476.993065968</v>
      </c>
    </row>
    <row r="241" spans="1:7" x14ac:dyDescent="0.25">
      <c r="A241" s="64" t="s">
        <v>557</v>
      </c>
      <c r="B241" s="39" t="s">
        <v>256</v>
      </c>
      <c r="C241" s="100">
        <v>39651800.547872007</v>
      </c>
      <c r="D241" s="55">
        <v>39609254.547872007</v>
      </c>
      <c r="E241" s="101">
        <f t="shared" si="6"/>
        <v>-42546</v>
      </c>
      <c r="F241" s="102">
        <v>43930607.547872007</v>
      </c>
      <c r="G241" s="99">
        <f t="shared" si="7"/>
        <v>43888061.547872007</v>
      </c>
    </row>
    <row r="242" spans="1:7" x14ac:dyDescent="0.25">
      <c r="A242" s="64" t="s">
        <v>558</v>
      </c>
      <c r="B242" s="39" t="s">
        <v>257</v>
      </c>
      <c r="C242" s="100">
        <v>10940871.308013197</v>
      </c>
      <c r="D242" s="55">
        <v>10906698.308013197</v>
      </c>
      <c r="E242" s="101">
        <f t="shared" si="6"/>
        <v>-34173</v>
      </c>
      <c r="F242" s="102">
        <v>10953036.308013197</v>
      </c>
      <c r="G242" s="99">
        <f t="shared" si="7"/>
        <v>10918863.308013197</v>
      </c>
    </row>
    <row r="243" spans="1:7" x14ac:dyDescent="0.25">
      <c r="A243" s="64" t="s">
        <v>559</v>
      </c>
      <c r="B243" s="39" t="s">
        <v>258</v>
      </c>
      <c r="C243" s="100">
        <v>16015105.607041458</v>
      </c>
      <c r="D243" s="55">
        <v>16006490.607041458</v>
      </c>
      <c r="E243" s="101">
        <f t="shared" si="6"/>
        <v>-8615</v>
      </c>
      <c r="F243" s="102">
        <v>17108094.607041456</v>
      </c>
      <c r="G243" s="99">
        <f t="shared" si="7"/>
        <v>17099479.607041456</v>
      </c>
    </row>
    <row r="244" spans="1:7" x14ac:dyDescent="0.25">
      <c r="A244" s="64" t="s">
        <v>560</v>
      </c>
      <c r="B244" s="39" t="s">
        <v>259</v>
      </c>
      <c r="C244" s="100">
        <v>18013189.038444098</v>
      </c>
      <c r="D244" s="55">
        <v>17990869.038444098</v>
      </c>
      <c r="E244" s="101">
        <f t="shared" si="6"/>
        <v>-22320</v>
      </c>
      <c r="F244" s="102">
        <v>18753062.038444098</v>
      </c>
      <c r="G244" s="99">
        <f t="shared" si="7"/>
        <v>18730742.038444098</v>
      </c>
    </row>
    <row r="245" spans="1:7" x14ac:dyDescent="0.25">
      <c r="A245" s="64" t="s">
        <v>561</v>
      </c>
      <c r="B245" s="39" t="s">
        <v>260</v>
      </c>
      <c r="C245" s="100">
        <v>16233251.863984207</v>
      </c>
      <c r="D245" s="55">
        <v>16199759.863984207</v>
      </c>
      <c r="E245" s="101">
        <f t="shared" si="6"/>
        <v>-33492</v>
      </c>
      <c r="F245" s="102">
        <v>18211091.863984205</v>
      </c>
      <c r="G245" s="99">
        <f t="shared" si="7"/>
        <v>18177599.863984205</v>
      </c>
    </row>
    <row r="246" spans="1:7" x14ac:dyDescent="0.25">
      <c r="A246" s="64" t="s">
        <v>562</v>
      </c>
      <c r="B246" s="39" t="s">
        <v>261</v>
      </c>
      <c r="C246" s="100">
        <v>30245416.94216992</v>
      </c>
      <c r="D246" s="55">
        <v>30204738.94216992</v>
      </c>
      <c r="E246" s="101">
        <f t="shared" si="6"/>
        <v>-40678</v>
      </c>
      <c r="F246" s="102">
        <v>32459388.94216992</v>
      </c>
      <c r="G246" s="99">
        <f t="shared" si="7"/>
        <v>32418710.94216992</v>
      </c>
    </row>
    <row r="247" spans="1:7" x14ac:dyDescent="0.25">
      <c r="A247" s="64" t="s">
        <v>563</v>
      </c>
      <c r="B247" s="39" t="s">
        <v>262</v>
      </c>
      <c r="C247" s="100">
        <v>145173533.09783679</v>
      </c>
      <c r="D247" s="55">
        <v>144535750.09783679</v>
      </c>
      <c r="E247" s="101">
        <f t="shared" si="6"/>
        <v>-637783</v>
      </c>
      <c r="F247" s="102">
        <v>154639898.09783679</v>
      </c>
      <c r="G247" s="99">
        <f t="shared" si="7"/>
        <v>154002115.09783679</v>
      </c>
    </row>
    <row r="248" spans="1:7" x14ac:dyDescent="0.25">
      <c r="A248" s="64" t="s">
        <v>564</v>
      </c>
      <c r="B248" s="39" t="s">
        <v>263</v>
      </c>
      <c r="C248" s="100">
        <v>61116275.557045296</v>
      </c>
      <c r="D248" s="55">
        <v>60899062.557045296</v>
      </c>
      <c r="E248" s="101">
        <f t="shared" si="6"/>
        <v>-217213</v>
      </c>
      <c r="F248" s="102">
        <v>64950069.557045296</v>
      </c>
      <c r="G248" s="99">
        <f t="shared" si="7"/>
        <v>64732856.557045296</v>
      </c>
    </row>
    <row r="249" spans="1:7" x14ac:dyDescent="0.25">
      <c r="A249" s="64" t="s">
        <v>565</v>
      </c>
      <c r="B249" s="39" t="s">
        <v>264</v>
      </c>
      <c r="C249" s="100">
        <v>45566079.768728502</v>
      </c>
      <c r="D249" s="55">
        <v>44754015.768728502</v>
      </c>
      <c r="E249" s="101">
        <f t="shared" si="6"/>
        <v>-812064</v>
      </c>
      <c r="F249" s="102">
        <v>47430142.768728502</v>
      </c>
      <c r="G249" s="99">
        <f t="shared" si="7"/>
        <v>46618078.768728502</v>
      </c>
    </row>
    <row r="250" spans="1:7" x14ac:dyDescent="0.25">
      <c r="A250" s="64" t="s">
        <v>566</v>
      </c>
      <c r="B250" s="39" t="s">
        <v>265</v>
      </c>
      <c r="C250" s="100">
        <v>43235135.561677285</v>
      </c>
      <c r="D250" s="55">
        <v>43111134.561677285</v>
      </c>
      <c r="E250" s="101">
        <f t="shared" si="6"/>
        <v>-124001</v>
      </c>
      <c r="F250" s="102">
        <v>47336367.561677285</v>
      </c>
      <c r="G250" s="99">
        <f t="shared" si="7"/>
        <v>47212366.561677285</v>
      </c>
    </row>
    <row r="251" spans="1:7" x14ac:dyDescent="0.25">
      <c r="A251" s="64" t="s">
        <v>567</v>
      </c>
      <c r="B251" s="39" t="s">
        <v>266</v>
      </c>
      <c r="C251" s="100">
        <v>62902638.624732301</v>
      </c>
      <c r="D251" s="55">
        <v>62680240.624732301</v>
      </c>
      <c r="E251" s="101">
        <f t="shared" si="6"/>
        <v>-222398</v>
      </c>
      <c r="F251" s="102">
        <v>69525166.624732301</v>
      </c>
      <c r="G251" s="99">
        <f t="shared" si="7"/>
        <v>69302768.624732301</v>
      </c>
    </row>
    <row r="252" spans="1:7" x14ac:dyDescent="0.25">
      <c r="A252" s="64" t="s">
        <v>568</v>
      </c>
      <c r="B252" s="39" t="s">
        <v>267</v>
      </c>
      <c r="C252" s="100">
        <v>14599343.336628275</v>
      </c>
      <c r="D252" s="55">
        <v>14622379.336628275</v>
      </c>
      <c r="E252" s="101">
        <f t="shared" si="6"/>
        <v>23036</v>
      </c>
      <c r="F252" s="102">
        <v>15047834.336628275</v>
      </c>
      <c r="G252" s="99">
        <f t="shared" si="7"/>
        <v>15070870.336628275</v>
      </c>
    </row>
    <row r="253" spans="1:7" x14ac:dyDescent="0.25">
      <c r="A253" s="64" t="s">
        <v>569</v>
      </c>
      <c r="B253" s="39" t="s">
        <v>268</v>
      </c>
      <c r="C253" s="100">
        <v>28870997.803300988</v>
      </c>
      <c r="D253" s="55">
        <v>28794384.803300988</v>
      </c>
      <c r="E253" s="101">
        <f t="shared" si="6"/>
        <v>-76613</v>
      </c>
      <c r="F253" s="102">
        <v>30346285.803300988</v>
      </c>
      <c r="G253" s="99">
        <f t="shared" si="7"/>
        <v>30269672.803300988</v>
      </c>
    </row>
    <row r="254" spans="1:7" x14ac:dyDescent="0.25">
      <c r="A254" s="64" t="s">
        <v>570</v>
      </c>
      <c r="B254" s="39" t="s">
        <v>269</v>
      </c>
      <c r="C254" s="100">
        <v>40237753.098178595</v>
      </c>
      <c r="D254" s="55">
        <v>40148929.098178595</v>
      </c>
      <c r="E254" s="101">
        <f t="shared" si="6"/>
        <v>-88824</v>
      </c>
      <c r="F254" s="102">
        <v>42379105.098178595</v>
      </c>
      <c r="G254" s="99">
        <f t="shared" si="7"/>
        <v>42290281.098178595</v>
      </c>
    </row>
    <row r="255" spans="1:7" x14ac:dyDescent="0.25">
      <c r="A255" s="64" t="s">
        <v>571</v>
      </c>
      <c r="B255" s="39" t="s">
        <v>270</v>
      </c>
      <c r="C255" s="100">
        <v>149400338.53555956</v>
      </c>
      <c r="D255" s="55">
        <v>149051065.53555956</v>
      </c>
      <c r="E255" s="101">
        <f t="shared" si="6"/>
        <v>-349273</v>
      </c>
      <c r="F255" s="102">
        <v>160096662.53555956</v>
      </c>
      <c r="G255" s="99">
        <f t="shared" si="7"/>
        <v>159747389.53555956</v>
      </c>
    </row>
    <row r="256" spans="1:7" x14ac:dyDescent="0.25">
      <c r="A256" s="64" t="s">
        <v>572</v>
      </c>
      <c r="B256" s="39" t="s">
        <v>271</v>
      </c>
      <c r="C256" s="100">
        <v>31161158.57396879</v>
      </c>
      <c r="D256" s="55">
        <v>31103707.57396879</v>
      </c>
      <c r="E256" s="101">
        <f t="shared" si="6"/>
        <v>-57451</v>
      </c>
      <c r="F256" s="102">
        <v>32766078.57396879</v>
      </c>
      <c r="G256" s="99">
        <f t="shared" si="7"/>
        <v>32708627.57396879</v>
      </c>
    </row>
    <row r="257" spans="1:7" x14ac:dyDescent="0.25">
      <c r="A257" s="64" t="s">
        <v>573</v>
      </c>
      <c r="B257" s="39" t="s">
        <v>272</v>
      </c>
      <c r="C257" s="100">
        <v>29983760.512936778</v>
      </c>
      <c r="D257" s="45">
        <v>29937555.512936778</v>
      </c>
      <c r="E257" s="101">
        <f t="shared" si="6"/>
        <v>-46205</v>
      </c>
      <c r="F257" s="102">
        <v>30459405.512936778</v>
      </c>
      <c r="G257" s="99">
        <f t="shared" si="7"/>
        <v>30413200.512936778</v>
      </c>
    </row>
    <row r="258" spans="1:7" x14ac:dyDescent="0.25">
      <c r="A258" s="64" t="s">
        <v>574</v>
      </c>
      <c r="B258" s="39" t="s">
        <v>273</v>
      </c>
      <c r="C258" s="100">
        <v>94104730.015095815</v>
      </c>
      <c r="D258" s="55">
        <v>93953424.015095815</v>
      </c>
      <c r="E258" s="101">
        <f t="shared" si="6"/>
        <v>-151306</v>
      </c>
      <c r="F258" s="102">
        <v>100244819.01509582</v>
      </c>
      <c r="G258" s="99">
        <f t="shared" si="7"/>
        <v>100093513.01509582</v>
      </c>
    </row>
    <row r="259" spans="1:7" x14ac:dyDescent="0.25">
      <c r="A259" s="64" t="s">
        <v>575</v>
      </c>
      <c r="B259" s="39" t="s">
        <v>274</v>
      </c>
      <c r="C259" s="100">
        <v>8263979.5202196008</v>
      </c>
      <c r="D259" s="55">
        <v>8276735.5202196008</v>
      </c>
      <c r="E259" s="101">
        <f t="shared" si="6"/>
        <v>12756</v>
      </c>
      <c r="F259" s="102">
        <v>8220021.5202196008</v>
      </c>
      <c r="G259" s="99">
        <f t="shared" si="7"/>
        <v>8232777.5202196008</v>
      </c>
    </row>
    <row r="260" spans="1:7" x14ac:dyDescent="0.25">
      <c r="A260" s="64" t="s">
        <v>576</v>
      </c>
      <c r="B260" s="39" t="s">
        <v>275</v>
      </c>
      <c r="C260" s="100">
        <v>10347318.250141261</v>
      </c>
      <c r="D260" s="55">
        <v>10306105.250141261</v>
      </c>
      <c r="E260" s="101">
        <f t="shared" si="6"/>
        <v>-41213</v>
      </c>
      <c r="F260" s="102">
        <v>10944841.250141261</v>
      </c>
      <c r="G260" s="99">
        <f t="shared" si="7"/>
        <v>10903628.250141261</v>
      </c>
    </row>
    <row r="261" spans="1:7" x14ac:dyDescent="0.25">
      <c r="A261" s="64" t="s">
        <v>577</v>
      </c>
      <c r="B261" s="39" t="s">
        <v>276</v>
      </c>
      <c r="C261" s="100">
        <v>23693839.374388739</v>
      </c>
      <c r="D261" s="55">
        <v>23582590.374388739</v>
      </c>
      <c r="E261" s="101">
        <f t="shared" si="6"/>
        <v>-111249</v>
      </c>
      <c r="F261" s="102">
        <v>26784455.374388739</v>
      </c>
      <c r="G261" s="99">
        <f t="shared" si="7"/>
        <v>26673206.374388739</v>
      </c>
    </row>
    <row r="262" spans="1:7" x14ac:dyDescent="0.25">
      <c r="A262" s="64" t="s">
        <v>578</v>
      </c>
      <c r="B262" s="39" t="s">
        <v>277</v>
      </c>
      <c r="C262" s="100">
        <v>18746990.391514532</v>
      </c>
      <c r="D262" s="55">
        <v>18777320.391514532</v>
      </c>
      <c r="E262" s="101">
        <f t="shared" si="6"/>
        <v>30330</v>
      </c>
      <c r="F262" s="102">
        <v>19627814.391514532</v>
      </c>
      <c r="G262" s="99">
        <f t="shared" si="7"/>
        <v>19658144.391514532</v>
      </c>
    </row>
    <row r="263" spans="1:7" x14ac:dyDescent="0.25">
      <c r="A263" s="64" t="s">
        <v>579</v>
      </c>
      <c r="B263" s="39" t="s">
        <v>278</v>
      </c>
      <c r="C263" s="100">
        <v>22927033.072200403</v>
      </c>
      <c r="D263" s="55">
        <v>22912263.072200403</v>
      </c>
      <c r="E263" s="101">
        <f t="shared" ref="E263:E295" si="8">D263-C263</f>
        <v>-14770</v>
      </c>
      <c r="F263" s="102">
        <v>26989131.072200403</v>
      </c>
      <c r="G263" s="99">
        <f t="shared" ref="G263:G295" si="9">E263+F263</f>
        <v>26974361.072200403</v>
      </c>
    </row>
    <row r="264" spans="1:7" x14ac:dyDescent="0.25">
      <c r="A264" s="64" t="s">
        <v>580</v>
      </c>
      <c r="B264" s="39" t="s">
        <v>279</v>
      </c>
      <c r="C264" s="100">
        <v>14110287.772676855</v>
      </c>
      <c r="D264" s="55">
        <v>14059145.772676855</v>
      </c>
      <c r="E264" s="101">
        <f t="shared" si="8"/>
        <v>-51142</v>
      </c>
      <c r="F264" s="102">
        <v>17283807.772676855</v>
      </c>
      <c r="G264" s="99">
        <f t="shared" si="9"/>
        <v>17232665.772676855</v>
      </c>
    </row>
    <row r="265" spans="1:7" x14ac:dyDescent="0.25">
      <c r="A265" s="64" t="s">
        <v>581</v>
      </c>
      <c r="B265" s="39" t="s">
        <v>280</v>
      </c>
      <c r="C265" s="100">
        <v>24625224.889264811</v>
      </c>
      <c r="D265" s="55">
        <v>24685702.889264811</v>
      </c>
      <c r="E265" s="101">
        <f t="shared" si="8"/>
        <v>60478</v>
      </c>
      <c r="F265" s="102">
        <v>32890279.889264811</v>
      </c>
      <c r="G265" s="99">
        <f t="shared" si="9"/>
        <v>32950757.889264811</v>
      </c>
    </row>
    <row r="266" spans="1:7" x14ac:dyDescent="0.25">
      <c r="A266" s="64" t="s">
        <v>582</v>
      </c>
      <c r="B266" s="39" t="s">
        <v>281</v>
      </c>
      <c r="C266" s="100">
        <v>91214710.6676898</v>
      </c>
      <c r="D266" s="55">
        <v>90792031.6676898</v>
      </c>
      <c r="E266" s="101">
        <f t="shared" si="8"/>
        <v>-422679</v>
      </c>
      <c r="F266" s="102">
        <v>97165197.6676898</v>
      </c>
      <c r="G266" s="99">
        <f t="shared" si="9"/>
        <v>96742518.6676898</v>
      </c>
    </row>
    <row r="267" spans="1:7" x14ac:dyDescent="0.25">
      <c r="A267" s="64" t="s">
        <v>583</v>
      </c>
      <c r="B267" s="39" t="s">
        <v>282</v>
      </c>
      <c r="C267" s="100">
        <v>12324241.057725443</v>
      </c>
      <c r="D267" s="55">
        <v>12281112.057725443</v>
      </c>
      <c r="E267" s="101">
        <f t="shared" si="8"/>
        <v>-43129</v>
      </c>
      <c r="F267" s="102">
        <v>12578264.057725443</v>
      </c>
      <c r="G267" s="99">
        <f t="shared" si="9"/>
        <v>12535135.057725443</v>
      </c>
    </row>
    <row r="268" spans="1:7" x14ac:dyDescent="0.25">
      <c r="A268" s="64" t="s">
        <v>584</v>
      </c>
      <c r="B268" s="39" t="s">
        <v>283</v>
      </c>
      <c r="C268" s="100">
        <v>3598426.4733137544</v>
      </c>
      <c r="D268" s="55">
        <v>3588238.4733137544</v>
      </c>
      <c r="E268" s="101">
        <f t="shared" si="8"/>
        <v>-10188</v>
      </c>
      <c r="F268" s="102">
        <v>3702991.4733137544</v>
      </c>
      <c r="G268" s="99">
        <f t="shared" si="9"/>
        <v>3692803.4733137544</v>
      </c>
    </row>
    <row r="269" spans="1:7" x14ac:dyDescent="0.25">
      <c r="A269" s="64" t="s">
        <v>585</v>
      </c>
      <c r="B269" s="39" t="s">
        <v>284</v>
      </c>
      <c r="C269" s="100">
        <v>7876628.444217341</v>
      </c>
      <c r="D269" s="55">
        <v>7859737.444217341</v>
      </c>
      <c r="E269" s="101">
        <f t="shared" si="8"/>
        <v>-16891</v>
      </c>
      <c r="F269" s="102">
        <v>8068269.444217341</v>
      </c>
      <c r="G269" s="99">
        <f t="shared" si="9"/>
        <v>8051378.444217341</v>
      </c>
    </row>
    <row r="270" spans="1:7" x14ac:dyDescent="0.25">
      <c r="A270" s="64" t="s">
        <v>586</v>
      </c>
      <c r="B270" s="39" t="s">
        <v>285</v>
      </c>
      <c r="C270" s="100">
        <v>11049334.753716402</v>
      </c>
      <c r="D270" s="55">
        <v>11024694.753716402</v>
      </c>
      <c r="E270" s="101">
        <f t="shared" si="8"/>
        <v>-24640</v>
      </c>
      <c r="F270" s="102">
        <v>12008352.753716402</v>
      </c>
      <c r="G270" s="99">
        <f t="shared" si="9"/>
        <v>11983712.753716402</v>
      </c>
    </row>
    <row r="271" spans="1:7" x14ac:dyDescent="0.25">
      <c r="A271" s="64" t="s">
        <v>587</v>
      </c>
      <c r="B271" s="39" t="s">
        <v>286</v>
      </c>
      <c r="C271" s="100">
        <v>5860634.1264030244</v>
      </c>
      <c r="D271" s="55">
        <v>5859265.1264030244</v>
      </c>
      <c r="E271" s="101">
        <f t="shared" si="8"/>
        <v>-1369</v>
      </c>
      <c r="F271" s="102">
        <v>5987670.1264030244</v>
      </c>
      <c r="G271" s="99">
        <f t="shared" si="9"/>
        <v>5986301.1264030244</v>
      </c>
    </row>
    <row r="272" spans="1:7" x14ac:dyDescent="0.25">
      <c r="A272" s="64" t="s">
        <v>588</v>
      </c>
      <c r="B272" s="39" t="s">
        <v>287</v>
      </c>
      <c r="C272" s="100">
        <v>4563208.7139608376</v>
      </c>
      <c r="D272" s="55">
        <v>4558744.7139608376</v>
      </c>
      <c r="E272" s="101">
        <f t="shared" si="8"/>
        <v>-4464</v>
      </c>
      <c r="F272" s="102">
        <v>4748899.7139608376</v>
      </c>
      <c r="G272" s="99">
        <f t="shared" si="9"/>
        <v>4744435.7139608376</v>
      </c>
    </row>
    <row r="273" spans="1:7" x14ac:dyDescent="0.25">
      <c r="A273" s="64" t="s">
        <v>589</v>
      </c>
      <c r="B273" s="39" t="s">
        <v>288</v>
      </c>
      <c r="C273" s="100">
        <v>11038344.883600393</v>
      </c>
      <c r="D273" s="55">
        <v>10992926.883600393</v>
      </c>
      <c r="E273" s="101">
        <f t="shared" si="8"/>
        <v>-45418</v>
      </c>
      <c r="F273" s="102">
        <v>14660048.883600393</v>
      </c>
      <c r="G273" s="99">
        <f t="shared" si="9"/>
        <v>14614630.883600393</v>
      </c>
    </row>
    <row r="274" spans="1:7" x14ac:dyDescent="0.25">
      <c r="A274" s="64" t="s">
        <v>590</v>
      </c>
      <c r="B274" s="39" t="s">
        <v>289</v>
      </c>
      <c r="C274" s="100">
        <v>4085205.0176350358</v>
      </c>
      <c r="D274" s="55">
        <v>4080011.0176350358</v>
      </c>
      <c r="E274" s="101">
        <f t="shared" si="8"/>
        <v>-5194</v>
      </c>
      <c r="F274" s="102">
        <v>4320736.0176350363</v>
      </c>
      <c r="G274" s="99">
        <f t="shared" si="9"/>
        <v>4315542.0176350363</v>
      </c>
    </row>
    <row r="275" spans="1:7" x14ac:dyDescent="0.25">
      <c r="A275" s="64" t="s">
        <v>591</v>
      </c>
      <c r="B275" s="39" t="s">
        <v>290</v>
      </c>
      <c r="C275" s="100">
        <v>4160373.2226911564</v>
      </c>
      <c r="D275" s="55">
        <v>4155149.2226911564</v>
      </c>
      <c r="E275" s="101">
        <f t="shared" si="8"/>
        <v>-5224</v>
      </c>
      <c r="F275" s="102">
        <v>4537281.222691156</v>
      </c>
      <c r="G275" s="99">
        <f t="shared" si="9"/>
        <v>4532057.222691156</v>
      </c>
    </row>
    <row r="276" spans="1:7" x14ac:dyDescent="0.25">
      <c r="A276" s="64" t="s">
        <v>592</v>
      </c>
      <c r="B276" s="39" t="s">
        <v>291</v>
      </c>
      <c r="C276" s="100">
        <v>12462443.9852181</v>
      </c>
      <c r="D276" s="55">
        <v>12553384.9852181</v>
      </c>
      <c r="E276" s="101">
        <f t="shared" si="8"/>
        <v>90941</v>
      </c>
      <c r="F276" s="102">
        <v>13715803.9852181</v>
      </c>
      <c r="G276" s="99">
        <f t="shared" si="9"/>
        <v>13806744.9852181</v>
      </c>
    </row>
    <row r="277" spans="1:7" x14ac:dyDescent="0.25">
      <c r="A277" s="64" t="s">
        <v>593</v>
      </c>
      <c r="B277" s="39" t="s">
        <v>292</v>
      </c>
      <c r="C277" s="100">
        <v>10904299.953617346</v>
      </c>
      <c r="D277" s="55">
        <v>10892784.953617346</v>
      </c>
      <c r="E277" s="101">
        <f t="shared" si="8"/>
        <v>-11515</v>
      </c>
      <c r="F277" s="102">
        <v>12711785.953617346</v>
      </c>
      <c r="G277" s="99">
        <f t="shared" si="9"/>
        <v>12700270.953617346</v>
      </c>
    </row>
    <row r="278" spans="1:7" x14ac:dyDescent="0.25">
      <c r="A278" s="64" t="s">
        <v>594</v>
      </c>
      <c r="B278" s="39" t="s">
        <v>293</v>
      </c>
      <c r="C278" s="100">
        <v>4575268.1031175228</v>
      </c>
      <c r="D278" s="55">
        <v>4571596.1031175228</v>
      </c>
      <c r="E278" s="101">
        <f>D278-C278</f>
        <v>-3672</v>
      </c>
      <c r="F278" s="102">
        <v>4746793.1031175228</v>
      </c>
      <c r="G278" s="99">
        <f t="shared" si="9"/>
        <v>4743121.1031175228</v>
      </c>
    </row>
    <row r="279" spans="1:7" x14ac:dyDescent="0.25">
      <c r="A279" s="64" t="s">
        <v>595</v>
      </c>
      <c r="B279" s="39" t="s">
        <v>294</v>
      </c>
      <c r="C279" s="100">
        <v>174153011.59147826</v>
      </c>
      <c r="D279" s="55">
        <v>173212910.59147826</v>
      </c>
      <c r="E279" s="101">
        <f t="shared" si="8"/>
        <v>-940101</v>
      </c>
      <c r="F279" s="102">
        <v>184576703.59147826</v>
      </c>
      <c r="G279" s="99">
        <f t="shared" si="9"/>
        <v>183636602.59147826</v>
      </c>
    </row>
    <row r="280" spans="1:7" x14ac:dyDescent="0.25">
      <c r="A280" s="64" t="s">
        <v>596</v>
      </c>
      <c r="B280" s="39" t="s">
        <v>295</v>
      </c>
      <c r="C280" s="100">
        <v>17397486.878459167</v>
      </c>
      <c r="D280" s="55">
        <v>17395109.878459167</v>
      </c>
      <c r="E280" s="101">
        <f t="shared" si="8"/>
        <v>-2377</v>
      </c>
      <c r="F280" s="102">
        <v>19948958.878459167</v>
      </c>
      <c r="G280" s="99">
        <f t="shared" si="9"/>
        <v>19946581.878459167</v>
      </c>
    </row>
    <row r="281" spans="1:7" x14ac:dyDescent="0.25">
      <c r="A281" s="64" t="s">
        <v>597</v>
      </c>
      <c r="B281" s="39" t="s">
        <v>296</v>
      </c>
      <c r="C281" s="100">
        <v>113224737.92416516</v>
      </c>
      <c r="D281" s="55">
        <v>113004273.92416516</v>
      </c>
      <c r="E281" s="101">
        <f t="shared" si="8"/>
        <v>-220464</v>
      </c>
      <c r="F281" s="102">
        <v>120723866.92416516</v>
      </c>
      <c r="G281" s="99">
        <f t="shared" si="9"/>
        <v>120503402.92416516</v>
      </c>
    </row>
    <row r="282" spans="1:7" x14ac:dyDescent="0.25">
      <c r="A282" s="64" t="s">
        <v>598</v>
      </c>
      <c r="B282" s="39" t="s">
        <v>297</v>
      </c>
      <c r="C282" s="100">
        <v>9893972.7755020894</v>
      </c>
      <c r="D282" s="55">
        <v>9890834.7755020894</v>
      </c>
      <c r="E282" s="101">
        <f t="shared" si="8"/>
        <v>-3138</v>
      </c>
      <c r="F282" s="102">
        <v>10479266.775502089</v>
      </c>
      <c r="G282" s="99">
        <f t="shared" si="9"/>
        <v>10476128.775502089</v>
      </c>
    </row>
    <row r="283" spans="1:7" x14ac:dyDescent="0.25">
      <c r="A283" s="64" t="s">
        <v>599</v>
      </c>
      <c r="B283" s="39" t="s">
        <v>298</v>
      </c>
      <c r="C283" s="100">
        <v>5251240.3070086706</v>
      </c>
      <c r="D283" s="55">
        <v>5232687.3070086706</v>
      </c>
      <c r="E283" s="101">
        <f t="shared" si="8"/>
        <v>-18553</v>
      </c>
      <c r="F283" s="102">
        <v>5765004.3070086706</v>
      </c>
      <c r="G283" s="99">
        <f t="shared" si="9"/>
        <v>5746451.3070086706</v>
      </c>
    </row>
    <row r="284" spans="1:7" x14ac:dyDescent="0.25">
      <c r="A284" s="64" t="s">
        <v>600</v>
      </c>
      <c r="B284" s="39" t="s">
        <v>299</v>
      </c>
      <c r="C284" s="100">
        <v>7547763.7740022745</v>
      </c>
      <c r="D284" s="55">
        <v>7548975.7740022745</v>
      </c>
      <c r="E284" s="101">
        <f t="shared" si="8"/>
        <v>1212</v>
      </c>
      <c r="F284" s="102">
        <v>7870756.7740022745</v>
      </c>
      <c r="G284" s="99">
        <f t="shared" si="9"/>
        <v>7871968.7740022745</v>
      </c>
    </row>
    <row r="285" spans="1:7" x14ac:dyDescent="0.25">
      <c r="A285" s="64" t="s">
        <v>601</v>
      </c>
      <c r="B285" s="39" t="s">
        <v>300</v>
      </c>
      <c r="C285" s="100">
        <v>5059573.0096546235</v>
      </c>
      <c r="D285" s="55">
        <v>5061732.0096546235</v>
      </c>
      <c r="E285" s="101">
        <f t="shared" si="8"/>
        <v>2159</v>
      </c>
      <c r="F285" s="102">
        <v>5147662.0096546235</v>
      </c>
      <c r="G285" s="99">
        <f t="shared" si="9"/>
        <v>5149821.0096546235</v>
      </c>
    </row>
    <row r="286" spans="1:7" x14ac:dyDescent="0.25">
      <c r="A286" s="64" t="s">
        <v>602</v>
      </c>
      <c r="B286" s="39" t="s">
        <v>301</v>
      </c>
      <c r="C286" s="100">
        <v>26151243.605395149</v>
      </c>
      <c r="D286" s="55">
        <v>26130002.605395149</v>
      </c>
      <c r="E286" s="101">
        <f t="shared" si="8"/>
        <v>-21241</v>
      </c>
      <c r="F286" s="102">
        <v>26399473.605395149</v>
      </c>
      <c r="G286" s="99">
        <f t="shared" si="9"/>
        <v>26378232.605395149</v>
      </c>
    </row>
    <row r="287" spans="1:7" x14ac:dyDescent="0.25">
      <c r="A287" s="64" t="s">
        <v>603</v>
      </c>
      <c r="B287" s="39" t="s">
        <v>302</v>
      </c>
      <c r="C287" s="100">
        <v>7113566.6916798623</v>
      </c>
      <c r="D287" s="55">
        <v>7116495.6916798623</v>
      </c>
      <c r="E287" s="101">
        <f t="shared" si="8"/>
        <v>2929</v>
      </c>
      <c r="F287" s="102">
        <v>6918292.6916798623</v>
      </c>
      <c r="G287" s="99">
        <f t="shared" si="9"/>
        <v>6921221.6916798623</v>
      </c>
    </row>
    <row r="288" spans="1:7" x14ac:dyDescent="0.25">
      <c r="A288" s="64" t="s">
        <v>604</v>
      </c>
      <c r="B288" s="39" t="s">
        <v>303</v>
      </c>
      <c r="C288" s="100">
        <v>9130618.2509713918</v>
      </c>
      <c r="D288" s="55">
        <v>9126775.2509713918</v>
      </c>
      <c r="E288" s="101">
        <f t="shared" si="8"/>
        <v>-3843</v>
      </c>
      <c r="F288" s="102">
        <v>10244128.250971392</v>
      </c>
      <c r="G288" s="99">
        <f t="shared" si="9"/>
        <v>10240285.250971392</v>
      </c>
    </row>
    <row r="289" spans="1:7" x14ac:dyDescent="0.25">
      <c r="A289" s="64" t="s">
        <v>606</v>
      </c>
      <c r="B289" s="39" t="s">
        <v>304</v>
      </c>
      <c r="C289" s="100">
        <v>29546747.487321328</v>
      </c>
      <c r="D289" s="55">
        <v>29512541.487321328</v>
      </c>
      <c r="E289" s="101">
        <f t="shared" si="8"/>
        <v>-34206</v>
      </c>
      <c r="F289" s="102">
        <v>32747823.487321328</v>
      </c>
      <c r="G289" s="99">
        <f t="shared" si="9"/>
        <v>32713617.487321328</v>
      </c>
    </row>
    <row r="290" spans="1:7" x14ac:dyDescent="0.25">
      <c r="A290" s="64" t="s">
        <v>607</v>
      </c>
      <c r="B290" s="39" t="s">
        <v>305</v>
      </c>
      <c r="C290" s="100">
        <v>12036637.582590982</v>
      </c>
      <c r="D290" s="55">
        <v>12037665.582590982</v>
      </c>
      <c r="E290" s="101">
        <f t="shared" si="8"/>
        <v>1028</v>
      </c>
      <c r="F290" s="102">
        <v>12940424.582590982</v>
      </c>
      <c r="G290" s="99">
        <f t="shared" si="9"/>
        <v>12941452.582590982</v>
      </c>
    </row>
    <row r="291" spans="1:7" x14ac:dyDescent="0.25">
      <c r="A291" s="64" t="s">
        <v>608</v>
      </c>
      <c r="B291" s="39" t="s">
        <v>306</v>
      </c>
      <c r="C291" s="100">
        <v>113501639.64776666</v>
      </c>
      <c r="D291" s="55">
        <v>112288507.64776666</v>
      </c>
      <c r="E291" s="101">
        <f t="shared" si="8"/>
        <v>-1213132</v>
      </c>
      <c r="F291" s="102">
        <v>120469903.64776666</v>
      </c>
      <c r="G291" s="99">
        <f t="shared" si="9"/>
        <v>119256771.64776666</v>
      </c>
    </row>
    <row r="292" spans="1:7" x14ac:dyDescent="0.25">
      <c r="A292" s="64" t="s">
        <v>609</v>
      </c>
      <c r="B292" s="39" t="s">
        <v>307</v>
      </c>
      <c r="C292" s="100">
        <v>65091085.195338711</v>
      </c>
      <c r="D292" s="55">
        <v>64730744.195338711</v>
      </c>
      <c r="E292" s="101">
        <f t="shared" si="8"/>
        <v>-360341</v>
      </c>
      <c r="F292" s="102">
        <v>69259748.195338711</v>
      </c>
      <c r="G292" s="99">
        <f t="shared" si="9"/>
        <v>68899407.195338711</v>
      </c>
    </row>
    <row r="293" spans="1:7" x14ac:dyDescent="0.25">
      <c r="A293" s="64" t="s">
        <v>610</v>
      </c>
      <c r="B293" s="39" t="s">
        <v>308</v>
      </c>
      <c r="C293" s="100">
        <v>41909809.544551484</v>
      </c>
      <c r="D293" s="55">
        <v>41856063.544551484</v>
      </c>
      <c r="E293" s="101">
        <f t="shared" si="8"/>
        <v>-53746</v>
      </c>
      <c r="F293" s="102">
        <v>45890627.544551484</v>
      </c>
      <c r="G293" s="99">
        <f t="shared" si="9"/>
        <v>45836881.544551484</v>
      </c>
    </row>
    <row r="294" spans="1:7" x14ac:dyDescent="0.25">
      <c r="A294" s="64" t="s">
        <v>611</v>
      </c>
      <c r="B294" s="39" t="s">
        <v>309</v>
      </c>
      <c r="C294" s="100">
        <v>16878057.593571022</v>
      </c>
      <c r="D294" s="55">
        <v>16865360.593571022</v>
      </c>
      <c r="E294" s="101">
        <f t="shared" si="8"/>
        <v>-12697</v>
      </c>
      <c r="F294" s="102">
        <v>16784364.593571022</v>
      </c>
      <c r="G294" s="99">
        <f t="shared" si="9"/>
        <v>16771667.593571022</v>
      </c>
    </row>
    <row r="295" spans="1:7" x14ac:dyDescent="0.25">
      <c r="A295" s="64" t="s">
        <v>612</v>
      </c>
      <c r="B295" s="39" t="s">
        <v>310</v>
      </c>
      <c r="C295" s="100">
        <v>39119409.445089325</v>
      </c>
      <c r="D295" s="55">
        <v>39305144.445089325</v>
      </c>
      <c r="E295" s="101">
        <f t="shared" si="8"/>
        <v>185735</v>
      </c>
      <c r="F295" s="102">
        <v>42794600.445089325</v>
      </c>
      <c r="G295" s="99">
        <f t="shared" si="9"/>
        <v>42980335.445089325</v>
      </c>
    </row>
    <row r="296" spans="1:7" x14ac:dyDescent="0.25">
      <c r="A296" s="64"/>
      <c r="B296" s="39"/>
      <c r="C296" s="103"/>
      <c r="D296" s="104"/>
      <c r="E296" s="105"/>
      <c r="F296" s="106"/>
      <c r="G296" s="107"/>
    </row>
    <row r="297" spans="1:7" x14ac:dyDescent="0.25">
      <c r="A297" s="75"/>
      <c r="B297" s="76" t="s">
        <v>311</v>
      </c>
      <c r="C297" s="108">
        <f>SUM(C6:C295)</f>
        <v>14260451536.000017</v>
      </c>
      <c r="D297" s="108">
        <f>SUM(D6:D295)</f>
        <v>14199210190.000017</v>
      </c>
      <c r="E297" s="81">
        <f>SUM(E6:E295)</f>
        <v>-61241346</v>
      </c>
      <c r="F297" s="109">
        <f>SUM(F6:F295)</f>
        <v>15255373039.000015</v>
      </c>
      <c r="G297" s="110">
        <f>SUM(G6:G295)</f>
        <v>15194131693.000015</v>
      </c>
    </row>
    <row r="300" spans="1:7" x14ac:dyDescent="0.25">
      <c r="C300" s="111"/>
      <c r="E300" s="16"/>
    </row>
  </sheetData>
  <mergeCells count="7">
    <mergeCell ref="G4:G5"/>
    <mergeCell ref="A4:A5"/>
    <mergeCell ref="B4:B5"/>
    <mergeCell ref="C4:C5"/>
    <mergeCell ref="D4:D5"/>
    <mergeCell ref="E4:E5"/>
    <mergeCell ref="F4:F5"/>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7"/>
  <sheetViews>
    <sheetView workbookViewId="0">
      <pane xSplit="2" ySplit="5" topLeftCell="C6" activePane="bottomRight" state="frozen"/>
      <selection activeCell="A3" sqref="A3:I3"/>
      <selection pane="topRight" activeCell="A3" sqref="A3:I3"/>
      <selection pane="bottomLeft" activeCell="A3" sqref="A3:I3"/>
      <selection pane="bottomRight" activeCell="A2" sqref="A2"/>
    </sheetView>
  </sheetViews>
  <sheetFormatPr defaultRowHeight="15" x14ac:dyDescent="0.25"/>
  <cols>
    <col min="2" max="2" width="13.140625" customWidth="1"/>
    <col min="3" max="9" width="14.7109375" style="1" customWidth="1"/>
    <col min="10" max="11" width="9.85546875" bestFit="1" customWidth="1"/>
  </cols>
  <sheetData>
    <row r="1" spans="1:11" ht="15.6" x14ac:dyDescent="0.3">
      <c r="A1" s="7" t="s">
        <v>621</v>
      </c>
    </row>
    <row r="2" spans="1:11" ht="15.6" x14ac:dyDescent="0.3">
      <c r="A2" s="17"/>
    </row>
    <row r="3" spans="1:11" x14ac:dyDescent="0.25">
      <c r="A3" s="94" t="s">
        <v>2</v>
      </c>
    </row>
    <row r="4" spans="1:11" ht="15" customHeight="1" x14ac:dyDescent="0.25">
      <c r="A4" s="209" t="s">
        <v>3</v>
      </c>
      <c r="B4" s="211" t="s">
        <v>4</v>
      </c>
      <c r="C4" s="223" t="s">
        <v>622</v>
      </c>
      <c r="D4" s="223" t="s">
        <v>623</v>
      </c>
      <c r="E4" s="112"/>
      <c r="F4" s="223" t="s">
        <v>624</v>
      </c>
      <c r="G4" s="112"/>
      <c r="H4" s="223" t="s">
        <v>625</v>
      </c>
      <c r="I4" s="221" t="s">
        <v>626</v>
      </c>
    </row>
    <row r="5" spans="1:11" ht="35.25" customHeight="1" x14ac:dyDescent="0.25">
      <c r="A5" s="210"/>
      <c r="B5" s="212"/>
      <c r="C5" s="224"/>
      <c r="D5" s="224"/>
      <c r="E5" s="113" t="s">
        <v>627</v>
      </c>
      <c r="F5" s="224"/>
      <c r="G5" s="113" t="s">
        <v>628</v>
      </c>
      <c r="H5" s="224"/>
      <c r="I5" s="222"/>
    </row>
    <row r="6" spans="1:11" x14ac:dyDescent="0.25">
      <c r="A6" s="64" t="s">
        <v>321</v>
      </c>
      <c r="B6" s="39" t="s">
        <v>21</v>
      </c>
      <c r="C6" s="100">
        <v>50526017.650731474</v>
      </c>
      <c r="D6" s="100">
        <v>3504963</v>
      </c>
      <c r="E6" s="100">
        <f>C6+D6</f>
        <v>54030980.650731474</v>
      </c>
      <c r="F6" s="100">
        <v>583207</v>
      </c>
      <c r="G6" s="100">
        <f>E6+F6</f>
        <v>54614187.650731474</v>
      </c>
      <c r="H6" s="100">
        <v>1120537</v>
      </c>
      <c r="I6" s="114">
        <f>G6+H6</f>
        <v>55734724.650731474</v>
      </c>
      <c r="K6" s="16"/>
    </row>
    <row r="7" spans="1:11" ht="14.45" x14ac:dyDescent="0.3">
      <c r="A7" s="64" t="s">
        <v>322</v>
      </c>
      <c r="B7" s="39" t="s">
        <v>22</v>
      </c>
      <c r="C7" s="115">
        <v>37534106.624648631</v>
      </c>
      <c r="D7" s="115">
        <v>4487686</v>
      </c>
      <c r="E7" s="100">
        <f t="shared" ref="E7:E70" si="0">C7+D7</f>
        <v>42021792.624648631</v>
      </c>
      <c r="F7" s="115">
        <v>791301</v>
      </c>
      <c r="G7" s="100">
        <f t="shared" ref="G7:G70" si="1">E7+F7</f>
        <v>42813093.624648631</v>
      </c>
      <c r="H7" s="115">
        <v>1458191</v>
      </c>
      <c r="I7" s="114">
        <f t="shared" ref="I7:I70" si="2">G7+H7</f>
        <v>44271284.624648631</v>
      </c>
      <c r="K7" s="16"/>
    </row>
    <row r="8" spans="1:11" x14ac:dyDescent="0.25">
      <c r="A8" s="64" t="s">
        <v>323</v>
      </c>
      <c r="B8" s="39" t="s">
        <v>23</v>
      </c>
      <c r="C8" s="115">
        <v>50831615.885135137</v>
      </c>
      <c r="D8" s="115">
        <v>8249705</v>
      </c>
      <c r="E8" s="100">
        <f t="shared" si="0"/>
        <v>59081320.885135137</v>
      </c>
      <c r="F8" s="115">
        <v>2708819</v>
      </c>
      <c r="G8" s="100">
        <f t="shared" si="1"/>
        <v>61790139.885135137</v>
      </c>
      <c r="H8" s="115">
        <v>2591224</v>
      </c>
      <c r="I8" s="114">
        <f t="shared" si="2"/>
        <v>64381363.885135137</v>
      </c>
      <c r="K8" s="16"/>
    </row>
    <row r="9" spans="1:11" x14ac:dyDescent="0.25">
      <c r="A9" s="64" t="s">
        <v>324</v>
      </c>
      <c r="B9" s="39" t="s">
        <v>24</v>
      </c>
      <c r="C9" s="115">
        <v>48725645.443701178</v>
      </c>
      <c r="D9" s="115">
        <v>10873512</v>
      </c>
      <c r="E9" s="100">
        <f t="shared" si="0"/>
        <v>59599157.443701178</v>
      </c>
      <c r="F9" s="115">
        <v>4537667</v>
      </c>
      <c r="G9" s="100">
        <f t="shared" si="1"/>
        <v>64136824.443701178</v>
      </c>
      <c r="H9" s="115">
        <v>3981437</v>
      </c>
      <c r="I9" s="114">
        <f t="shared" si="2"/>
        <v>68118261.443701178</v>
      </c>
      <c r="K9" s="16"/>
    </row>
    <row r="10" spans="1:11" x14ac:dyDescent="0.25">
      <c r="A10" s="64" t="s">
        <v>325</v>
      </c>
      <c r="B10" s="39" t="s">
        <v>25</v>
      </c>
      <c r="C10" s="115">
        <v>84011612.013519347</v>
      </c>
      <c r="D10" s="115">
        <v>6121302</v>
      </c>
      <c r="E10" s="100">
        <f t="shared" si="0"/>
        <v>90132914.013519347</v>
      </c>
      <c r="F10" s="115">
        <v>884894</v>
      </c>
      <c r="G10" s="100">
        <f t="shared" si="1"/>
        <v>91017808.013519347</v>
      </c>
      <c r="H10" s="115">
        <v>1323177</v>
      </c>
      <c r="I10" s="114">
        <f t="shared" si="2"/>
        <v>92340985.013519347</v>
      </c>
      <c r="K10" s="16"/>
    </row>
    <row r="11" spans="1:11" x14ac:dyDescent="0.25">
      <c r="A11" s="64" t="s">
        <v>326</v>
      </c>
      <c r="B11" s="39" t="s">
        <v>26</v>
      </c>
      <c r="C11" s="115">
        <v>32730899.592608385</v>
      </c>
      <c r="D11" s="115">
        <v>5258040</v>
      </c>
      <c r="E11" s="100">
        <f t="shared" si="0"/>
        <v>37988939.592608385</v>
      </c>
      <c r="F11" s="115">
        <v>1964902</v>
      </c>
      <c r="G11" s="100">
        <f t="shared" si="1"/>
        <v>39953841.592608385</v>
      </c>
      <c r="H11" s="115">
        <v>1734874</v>
      </c>
      <c r="I11" s="114">
        <f t="shared" si="2"/>
        <v>41688715.592608385</v>
      </c>
      <c r="K11" s="16"/>
    </row>
    <row r="12" spans="1:11" ht="14.45" x14ac:dyDescent="0.3">
      <c r="A12" s="64" t="s">
        <v>327</v>
      </c>
      <c r="B12" s="39" t="s">
        <v>27</v>
      </c>
      <c r="C12" s="115">
        <v>121430122.78428484</v>
      </c>
      <c r="D12" s="115">
        <v>9350417</v>
      </c>
      <c r="E12" s="100">
        <f t="shared" si="0"/>
        <v>130780539.78428484</v>
      </c>
      <c r="F12" s="115">
        <v>4231882</v>
      </c>
      <c r="G12" s="100">
        <f t="shared" si="1"/>
        <v>135012421.78428483</v>
      </c>
      <c r="H12" s="115">
        <v>3779455</v>
      </c>
      <c r="I12" s="114">
        <f t="shared" si="2"/>
        <v>138791876.78428483</v>
      </c>
      <c r="K12" s="16"/>
    </row>
    <row r="13" spans="1:11" ht="14.45" x14ac:dyDescent="0.3">
      <c r="A13" s="64" t="s">
        <v>328</v>
      </c>
      <c r="B13" s="39" t="s">
        <v>28</v>
      </c>
      <c r="C13" s="115">
        <v>104543827.30151875</v>
      </c>
      <c r="D13" s="115">
        <v>6157543</v>
      </c>
      <c r="E13" s="100">
        <f t="shared" si="0"/>
        <v>110701370.30151875</v>
      </c>
      <c r="F13" s="115">
        <v>2040668</v>
      </c>
      <c r="G13" s="100">
        <f t="shared" si="1"/>
        <v>112742038.30151875</v>
      </c>
      <c r="H13" s="115">
        <v>2696396</v>
      </c>
      <c r="I13" s="114">
        <f t="shared" si="2"/>
        <v>115438434.30151875</v>
      </c>
      <c r="K13" s="16"/>
    </row>
    <row r="14" spans="1:11" ht="14.45" x14ac:dyDescent="0.3">
      <c r="A14" s="64" t="s">
        <v>329</v>
      </c>
      <c r="B14" s="39" t="s">
        <v>29</v>
      </c>
      <c r="C14" s="115">
        <v>19918361.443240736</v>
      </c>
      <c r="D14" s="115">
        <v>1856676</v>
      </c>
      <c r="E14" s="100">
        <f t="shared" si="0"/>
        <v>21775037.443240736</v>
      </c>
      <c r="F14" s="115">
        <v>151124</v>
      </c>
      <c r="G14" s="100">
        <f t="shared" si="1"/>
        <v>21926161.443240736</v>
      </c>
      <c r="H14" s="115">
        <v>606185</v>
      </c>
      <c r="I14" s="114">
        <f t="shared" si="2"/>
        <v>22532346.443240736</v>
      </c>
      <c r="K14" s="16"/>
    </row>
    <row r="15" spans="1:11" ht="14.45" x14ac:dyDescent="0.3">
      <c r="A15" s="64" t="s">
        <v>330</v>
      </c>
      <c r="B15" s="39" t="s">
        <v>30</v>
      </c>
      <c r="C15" s="115">
        <v>97734301.426219657</v>
      </c>
      <c r="D15" s="115">
        <v>9862014</v>
      </c>
      <c r="E15" s="100">
        <f t="shared" si="0"/>
        <v>107596315.42621966</v>
      </c>
      <c r="F15" s="115">
        <v>3290685</v>
      </c>
      <c r="G15" s="100">
        <f t="shared" si="1"/>
        <v>110887000.42621966</v>
      </c>
      <c r="H15" s="115">
        <v>3029378</v>
      </c>
      <c r="I15" s="114">
        <f t="shared" si="2"/>
        <v>113916378.42621966</v>
      </c>
      <c r="K15" s="16"/>
    </row>
    <row r="16" spans="1:11" x14ac:dyDescent="0.25">
      <c r="A16" s="64" t="s">
        <v>331</v>
      </c>
      <c r="B16" s="39" t="s">
        <v>31</v>
      </c>
      <c r="C16" s="115">
        <v>55792936.786279887</v>
      </c>
      <c r="D16" s="115">
        <v>4231679</v>
      </c>
      <c r="E16" s="100">
        <f t="shared" si="0"/>
        <v>60024615.786279887</v>
      </c>
      <c r="F16" s="115">
        <v>568310</v>
      </c>
      <c r="G16" s="100">
        <f t="shared" si="1"/>
        <v>60592925.786279887</v>
      </c>
      <c r="H16" s="115">
        <v>1635062</v>
      </c>
      <c r="I16" s="114">
        <f t="shared" si="2"/>
        <v>62227987.786279887</v>
      </c>
      <c r="K16" s="16"/>
    </row>
    <row r="17" spans="1:11" ht="14.45" x14ac:dyDescent="0.3">
      <c r="A17" s="64" t="s">
        <v>332</v>
      </c>
      <c r="B17" s="39" t="s">
        <v>32</v>
      </c>
      <c r="C17" s="115">
        <v>29407850.965462428</v>
      </c>
      <c r="D17" s="115">
        <v>2709876</v>
      </c>
      <c r="E17" s="100">
        <f t="shared" si="0"/>
        <v>32117726.965462428</v>
      </c>
      <c r="F17" s="115">
        <v>253623</v>
      </c>
      <c r="G17" s="100">
        <f t="shared" si="1"/>
        <v>32371349.965462428</v>
      </c>
      <c r="H17" s="115">
        <v>834204</v>
      </c>
      <c r="I17" s="114">
        <f t="shared" si="2"/>
        <v>33205553.965462428</v>
      </c>
      <c r="K17" s="16"/>
    </row>
    <row r="18" spans="1:11" ht="14.45" x14ac:dyDescent="0.3">
      <c r="A18" s="64" t="s">
        <v>333</v>
      </c>
      <c r="B18" s="39" t="s">
        <v>33</v>
      </c>
      <c r="C18" s="115">
        <v>11812036.103689557</v>
      </c>
      <c r="D18" s="115">
        <v>1228217</v>
      </c>
      <c r="E18" s="100">
        <f t="shared" si="0"/>
        <v>13040253.103689557</v>
      </c>
      <c r="F18" s="115">
        <v>165448</v>
      </c>
      <c r="G18" s="100">
        <f t="shared" si="1"/>
        <v>13205701.103689557</v>
      </c>
      <c r="H18" s="115">
        <v>509268</v>
      </c>
      <c r="I18" s="114">
        <f t="shared" si="2"/>
        <v>13714969.103689557</v>
      </c>
      <c r="K18" s="16"/>
    </row>
    <row r="19" spans="1:11" x14ac:dyDescent="0.25">
      <c r="A19" s="64" t="s">
        <v>334</v>
      </c>
      <c r="B19" s="39" t="s">
        <v>34</v>
      </c>
      <c r="C19" s="115">
        <v>81695708.871929824</v>
      </c>
      <c r="D19" s="115">
        <v>5892537</v>
      </c>
      <c r="E19" s="100">
        <f t="shared" si="0"/>
        <v>87588245.871929824</v>
      </c>
      <c r="F19" s="115">
        <v>145844</v>
      </c>
      <c r="G19" s="100">
        <f t="shared" si="1"/>
        <v>87734089.871929824</v>
      </c>
      <c r="H19" s="115">
        <v>1692593</v>
      </c>
      <c r="I19" s="114">
        <f t="shared" si="2"/>
        <v>89426682.871929824</v>
      </c>
      <c r="K19" s="16"/>
    </row>
    <row r="20" spans="1:11" ht="14.45" x14ac:dyDescent="0.3">
      <c r="A20" s="64" t="s">
        <v>335</v>
      </c>
      <c r="B20" s="39" t="s">
        <v>35</v>
      </c>
      <c r="C20" s="115">
        <v>40924918.33855366</v>
      </c>
      <c r="D20" s="115">
        <v>2690839</v>
      </c>
      <c r="E20" s="100">
        <f t="shared" si="0"/>
        <v>43615757.33855366</v>
      </c>
      <c r="F20" s="115">
        <v>147202</v>
      </c>
      <c r="G20" s="100">
        <f t="shared" si="1"/>
        <v>43762959.33855366</v>
      </c>
      <c r="H20" s="115">
        <v>1033037</v>
      </c>
      <c r="I20" s="114">
        <f t="shared" si="2"/>
        <v>44795996.33855366</v>
      </c>
      <c r="K20" s="16"/>
    </row>
    <row r="21" spans="1:11" ht="14.45" x14ac:dyDescent="0.3">
      <c r="A21" s="64" t="s">
        <v>336</v>
      </c>
      <c r="B21" s="39" t="s">
        <v>36</v>
      </c>
      <c r="C21" s="115">
        <v>81460531.100236565</v>
      </c>
      <c r="D21" s="115">
        <v>5057234</v>
      </c>
      <c r="E21" s="100">
        <f t="shared" si="0"/>
        <v>86517765.100236565</v>
      </c>
      <c r="F21" s="115">
        <v>1086566</v>
      </c>
      <c r="G21" s="100">
        <f t="shared" si="1"/>
        <v>87604331.100236565</v>
      </c>
      <c r="H21" s="115">
        <v>2316349</v>
      </c>
      <c r="I21" s="114">
        <f t="shared" si="2"/>
        <v>89920680.100236565</v>
      </c>
      <c r="K21" s="16"/>
    </row>
    <row r="22" spans="1:11" ht="14.45" x14ac:dyDescent="0.3">
      <c r="A22" s="64" t="s">
        <v>337</v>
      </c>
      <c r="B22" s="39" t="s">
        <v>37</v>
      </c>
      <c r="C22" s="115">
        <v>1055634624.5404646</v>
      </c>
      <c r="D22" s="115">
        <v>28461475</v>
      </c>
      <c r="E22" s="100">
        <f t="shared" si="0"/>
        <v>1084096099.5404646</v>
      </c>
      <c r="F22" s="115">
        <v>-16687204</v>
      </c>
      <c r="G22" s="100">
        <f t="shared" si="1"/>
        <v>1067408895.5404646</v>
      </c>
      <c r="H22" s="115">
        <v>17113608</v>
      </c>
      <c r="I22" s="114">
        <f t="shared" si="2"/>
        <v>1084522503.5404646</v>
      </c>
      <c r="K22" s="16"/>
    </row>
    <row r="23" spans="1:11" x14ac:dyDescent="0.25">
      <c r="A23" s="64" t="s">
        <v>338</v>
      </c>
      <c r="B23" s="39" t="s">
        <v>38</v>
      </c>
      <c r="C23" s="115">
        <v>110730198.51622951</v>
      </c>
      <c r="D23" s="115">
        <v>7258042</v>
      </c>
      <c r="E23" s="100">
        <f t="shared" si="0"/>
        <v>117988240.51622951</v>
      </c>
      <c r="F23" s="115">
        <v>3085558</v>
      </c>
      <c r="G23" s="100">
        <f t="shared" si="1"/>
        <v>121073798.51622951</v>
      </c>
      <c r="H23" s="115">
        <v>2512327</v>
      </c>
      <c r="I23" s="114">
        <f t="shared" si="2"/>
        <v>123586125.51622951</v>
      </c>
      <c r="K23" s="16"/>
    </row>
    <row r="24" spans="1:11" ht="14.45" x14ac:dyDescent="0.3">
      <c r="A24" s="64" t="s">
        <v>339</v>
      </c>
      <c r="B24" s="39" t="s">
        <v>39</v>
      </c>
      <c r="C24" s="115">
        <v>111718742.37012659</v>
      </c>
      <c r="D24" s="115">
        <v>6377198</v>
      </c>
      <c r="E24" s="100">
        <f t="shared" si="0"/>
        <v>118095940.37012659</v>
      </c>
      <c r="F24" s="115">
        <v>1848082</v>
      </c>
      <c r="G24" s="100">
        <f t="shared" si="1"/>
        <v>119944022.37012659</v>
      </c>
      <c r="H24" s="115">
        <v>3583278</v>
      </c>
      <c r="I24" s="114">
        <f t="shared" si="2"/>
        <v>123527300.37012659</v>
      </c>
      <c r="K24" s="16"/>
    </row>
    <row r="25" spans="1:11" ht="14.45" x14ac:dyDescent="0.3">
      <c r="A25" s="64" t="s">
        <v>340</v>
      </c>
      <c r="B25" s="39" t="s">
        <v>40</v>
      </c>
      <c r="C25" s="115">
        <v>46344636.591303907</v>
      </c>
      <c r="D25" s="115">
        <v>1449772</v>
      </c>
      <c r="E25" s="100">
        <f t="shared" si="0"/>
        <v>47794408.591303907</v>
      </c>
      <c r="F25" s="115">
        <v>372575</v>
      </c>
      <c r="G25" s="100">
        <f t="shared" si="1"/>
        <v>48166983.591303907</v>
      </c>
      <c r="H25" s="115">
        <v>624168</v>
      </c>
      <c r="I25" s="114">
        <f t="shared" si="2"/>
        <v>48791151.591303907</v>
      </c>
      <c r="K25" s="16"/>
    </row>
    <row r="26" spans="1:11" ht="14.45" x14ac:dyDescent="0.3">
      <c r="A26" s="64" t="s">
        <v>341</v>
      </c>
      <c r="B26" s="39" t="s">
        <v>41</v>
      </c>
      <c r="C26" s="115">
        <v>84439449.541684479</v>
      </c>
      <c r="D26" s="115">
        <v>1626275</v>
      </c>
      <c r="E26" s="100">
        <f t="shared" si="0"/>
        <v>86065724.541684479</v>
      </c>
      <c r="F26" s="115">
        <v>-2001116</v>
      </c>
      <c r="G26" s="100">
        <f t="shared" si="1"/>
        <v>84064608.541684479</v>
      </c>
      <c r="H26" s="115">
        <v>1607048</v>
      </c>
      <c r="I26" s="114">
        <f t="shared" si="2"/>
        <v>85671656.541684479</v>
      </c>
      <c r="K26" s="16"/>
    </row>
    <row r="27" spans="1:11" x14ac:dyDescent="0.25">
      <c r="A27" s="64" t="s">
        <v>342</v>
      </c>
      <c r="B27" s="39" t="s">
        <v>42</v>
      </c>
      <c r="C27" s="115">
        <v>56725675.745198905</v>
      </c>
      <c r="D27" s="115">
        <v>2594599</v>
      </c>
      <c r="E27" s="100">
        <f t="shared" si="0"/>
        <v>59320274.745198905</v>
      </c>
      <c r="F27" s="115">
        <v>287762</v>
      </c>
      <c r="G27" s="100">
        <f t="shared" si="1"/>
        <v>59608036.745198905</v>
      </c>
      <c r="H27" s="115">
        <v>2676645</v>
      </c>
      <c r="I27" s="114">
        <f t="shared" si="2"/>
        <v>62284681.745198905</v>
      </c>
      <c r="K27" s="16"/>
    </row>
    <row r="28" spans="1:11" ht="14.45" x14ac:dyDescent="0.3">
      <c r="A28" s="64" t="s">
        <v>343</v>
      </c>
      <c r="B28" s="39" t="s">
        <v>43</v>
      </c>
      <c r="C28" s="115">
        <v>14082763.854106368</v>
      </c>
      <c r="D28" s="115">
        <v>2008801</v>
      </c>
      <c r="E28" s="100">
        <f t="shared" si="0"/>
        <v>16091564.854106368</v>
      </c>
      <c r="F28" s="115">
        <v>644767</v>
      </c>
      <c r="G28" s="100">
        <f t="shared" si="1"/>
        <v>16736331.854106368</v>
      </c>
      <c r="H28" s="115">
        <v>-336806</v>
      </c>
      <c r="I28" s="114">
        <f t="shared" si="2"/>
        <v>16399525.854106368</v>
      </c>
      <c r="K28" s="16"/>
    </row>
    <row r="29" spans="1:11" x14ac:dyDescent="0.25">
      <c r="A29" s="64" t="s">
        <v>344</v>
      </c>
      <c r="B29" s="39" t="s">
        <v>44</v>
      </c>
      <c r="C29" s="115">
        <v>73253225.474534616</v>
      </c>
      <c r="D29" s="115">
        <v>29551298</v>
      </c>
      <c r="E29" s="100">
        <f t="shared" si="0"/>
        <v>102804523.47453462</v>
      </c>
      <c r="F29" s="115">
        <v>5902666</v>
      </c>
      <c r="G29" s="100">
        <f t="shared" si="1"/>
        <v>108707189.47453462</v>
      </c>
      <c r="H29" s="115">
        <v>3593668</v>
      </c>
      <c r="I29" s="114">
        <f t="shared" si="2"/>
        <v>112300857.47453462</v>
      </c>
      <c r="K29" s="16"/>
    </row>
    <row r="30" spans="1:11" ht="14.45" x14ac:dyDescent="0.3">
      <c r="A30" s="64" t="s">
        <v>345</v>
      </c>
      <c r="B30" s="39" t="s">
        <v>45</v>
      </c>
      <c r="C30" s="115">
        <v>49942723.629413173</v>
      </c>
      <c r="D30" s="115">
        <v>3940922</v>
      </c>
      <c r="E30" s="100">
        <f t="shared" si="0"/>
        <v>53883645.629413173</v>
      </c>
      <c r="F30" s="115">
        <v>1183944</v>
      </c>
      <c r="G30" s="100">
        <f t="shared" si="1"/>
        <v>55067589.629413173</v>
      </c>
      <c r="H30" s="115">
        <v>1235692</v>
      </c>
      <c r="I30" s="114">
        <f t="shared" si="2"/>
        <v>56303281.629413173</v>
      </c>
      <c r="K30" s="16"/>
    </row>
    <row r="31" spans="1:11" x14ac:dyDescent="0.25">
      <c r="A31" s="64" t="s">
        <v>346</v>
      </c>
      <c r="B31" s="39" t="s">
        <v>46</v>
      </c>
      <c r="C31" s="115">
        <v>33617134.472379021</v>
      </c>
      <c r="D31" s="115">
        <v>4671282</v>
      </c>
      <c r="E31" s="100">
        <f t="shared" si="0"/>
        <v>38288416.472379021</v>
      </c>
      <c r="F31" s="115">
        <v>1681384</v>
      </c>
      <c r="G31" s="100">
        <f t="shared" si="1"/>
        <v>39969800.472379021</v>
      </c>
      <c r="H31" s="115">
        <v>1257528</v>
      </c>
      <c r="I31" s="114">
        <f t="shared" si="2"/>
        <v>41227328.472379021</v>
      </c>
      <c r="K31" s="16"/>
    </row>
    <row r="32" spans="1:11" x14ac:dyDescent="0.25">
      <c r="A32" s="64" t="s">
        <v>347</v>
      </c>
      <c r="B32" s="39" t="s">
        <v>47</v>
      </c>
      <c r="C32" s="115">
        <v>25019194.581830636</v>
      </c>
      <c r="D32" s="115">
        <v>3187609</v>
      </c>
      <c r="E32" s="100">
        <f t="shared" si="0"/>
        <v>28206803.581830636</v>
      </c>
      <c r="F32" s="115">
        <v>720075</v>
      </c>
      <c r="G32" s="100">
        <f t="shared" si="1"/>
        <v>28926878.581830636</v>
      </c>
      <c r="H32" s="115">
        <v>781135</v>
      </c>
      <c r="I32" s="114">
        <f t="shared" si="2"/>
        <v>29708013.581830636</v>
      </c>
      <c r="K32" s="16"/>
    </row>
    <row r="33" spans="1:11" x14ac:dyDescent="0.25">
      <c r="A33" s="64" t="s">
        <v>348</v>
      </c>
      <c r="B33" s="39" t="s">
        <v>48</v>
      </c>
      <c r="C33" s="115">
        <v>12105676.146312211</v>
      </c>
      <c r="D33" s="115">
        <v>2268060</v>
      </c>
      <c r="E33" s="100">
        <f t="shared" si="0"/>
        <v>14373736.146312211</v>
      </c>
      <c r="F33" s="115">
        <v>480518</v>
      </c>
      <c r="G33" s="100">
        <f t="shared" si="1"/>
        <v>14854254.146312211</v>
      </c>
      <c r="H33" s="115">
        <v>21500</v>
      </c>
      <c r="I33" s="114">
        <f t="shared" si="2"/>
        <v>14875754.146312211</v>
      </c>
      <c r="K33" s="16"/>
    </row>
    <row r="34" spans="1:11" x14ac:dyDescent="0.25">
      <c r="A34" s="64" t="s">
        <v>349</v>
      </c>
      <c r="B34" s="39" t="s">
        <v>49</v>
      </c>
      <c r="C34" s="115">
        <v>18443517.790249128</v>
      </c>
      <c r="D34" s="115">
        <v>2517611</v>
      </c>
      <c r="E34" s="100">
        <f t="shared" si="0"/>
        <v>20961128.790249128</v>
      </c>
      <c r="F34" s="115">
        <v>652873</v>
      </c>
      <c r="G34" s="100">
        <f t="shared" si="1"/>
        <v>21614001.790249128</v>
      </c>
      <c r="H34" s="115">
        <v>849402</v>
      </c>
      <c r="I34" s="114">
        <f t="shared" si="2"/>
        <v>22463403.790249128</v>
      </c>
      <c r="K34" s="16"/>
    </row>
    <row r="35" spans="1:11" x14ac:dyDescent="0.25">
      <c r="A35" s="64" t="s">
        <v>350</v>
      </c>
      <c r="B35" s="39" t="s">
        <v>50</v>
      </c>
      <c r="C35" s="115">
        <v>17926658.167714231</v>
      </c>
      <c r="D35" s="115">
        <v>3395463</v>
      </c>
      <c r="E35" s="100">
        <f t="shared" si="0"/>
        <v>21322121.167714231</v>
      </c>
      <c r="F35" s="115">
        <v>819290</v>
      </c>
      <c r="G35" s="100">
        <f t="shared" si="1"/>
        <v>22141411.167714231</v>
      </c>
      <c r="H35" s="115">
        <v>147149</v>
      </c>
      <c r="I35" s="114">
        <f t="shared" si="2"/>
        <v>22288560.167714231</v>
      </c>
      <c r="K35" s="16"/>
    </row>
    <row r="36" spans="1:11" x14ac:dyDescent="0.25">
      <c r="A36" s="64" t="s">
        <v>351</v>
      </c>
      <c r="B36" s="39" t="s">
        <v>51</v>
      </c>
      <c r="C36" s="115">
        <v>26645508.664048411</v>
      </c>
      <c r="D36" s="115">
        <v>5976689</v>
      </c>
      <c r="E36" s="100">
        <f t="shared" si="0"/>
        <v>32622197.664048411</v>
      </c>
      <c r="F36" s="115">
        <v>1281427</v>
      </c>
      <c r="G36" s="100">
        <f t="shared" si="1"/>
        <v>33903624.664048411</v>
      </c>
      <c r="H36" s="115">
        <v>482562</v>
      </c>
      <c r="I36" s="114">
        <f t="shared" si="2"/>
        <v>34386186.664048411</v>
      </c>
      <c r="K36" s="16"/>
    </row>
    <row r="37" spans="1:11" x14ac:dyDescent="0.25">
      <c r="A37" s="64" t="s">
        <v>352</v>
      </c>
      <c r="B37" s="39" t="s">
        <v>52</v>
      </c>
      <c r="C37" s="115">
        <v>248927034.86547032</v>
      </c>
      <c r="D37" s="115">
        <v>15932059</v>
      </c>
      <c r="E37" s="100">
        <f t="shared" si="0"/>
        <v>264859093.86547032</v>
      </c>
      <c r="F37" s="115">
        <v>2781657</v>
      </c>
      <c r="G37" s="100">
        <f t="shared" si="1"/>
        <v>267640750.86547032</v>
      </c>
      <c r="H37" s="115">
        <v>4791966</v>
      </c>
      <c r="I37" s="114">
        <f t="shared" si="2"/>
        <v>272432716.86547029</v>
      </c>
      <c r="K37" s="16"/>
    </row>
    <row r="38" spans="1:11" x14ac:dyDescent="0.25">
      <c r="A38" s="64" t="s">
        <v>353</v>
      </c>
      <c r="B38" s="39" t="s">
        <v>53</v>
      </c>
      <c r="C38" s="115">
        <v>51450784.481796481</v>
      </c>
      <c r="D38" s="115">
        <v>6867751</v>
      </c>
      <c r="E38" s="100">
        <f t="shared" si="0"/>
        <v>58318535.481796481</v>
      </c>
      <c r="F38" s="115">
        <v>1054292</v>
      </c>
      <c r="G38" s="100">
        <f t="shared" si="1"/>
        <v>59372827.481796481</v>
      </c>
      <c r="H38" s="115">
        <v>983569</v>
      </c>
      <c r="I38" s="114">
        <f t="shared" si="2"/>
        <v>60356396.481796481</v>
      </c>
      <c r="K38" s="16"/>
    </row>
    <row r="39" spans="1:11" x14ac:dyDescent="0.25">
      <c r="A39" s="64" t="s">
        <v>354</v>
      </c>
      <c r="B39" s="39" t="s">
        <v>54</v>
      </c>
      <c r="C39" s="115">
        <v>28456510.374884054</v>
      </c>
      <c r="D39" s="115">
        <v>8630171</v>
      </c>
      <c r="E39" s="100">
        <f t="shared" si="0"/>
        <v>37086681.374884054</v>
      </c>
      <c r="F39" s="115">
        <v>1503031</v>
      </c>
      <c r="G39" s="100">
        <f t="shared" si="1"/>
        <v>38589712.374884054</v>
      </c>
      <c r="H39" s="115">
        <v>233915</v>
      </c>
      <c r="I39" s="114">
        <f t="shared" si="2"/>
        <v>38823627.374884054</v>
      </c>
      <c r="K39" s="16"/>
    </row>
    <row r="40" spans="1:11" x14ac:dyDescent="0.25">
      <c r="A40" s="64" t="s">
        <v>355</v>
      </c>
      <c r="B40" s="39" t="s">
        <v>55</v>
      </c>
      <c r="C40" s="115">
        <v>12137564.657728245</v>
      </c>
      <c r="D40" s="115">
        <v>2535593</v>
      </c>
      <c r="E40" s="100">
        <f t="shared" si="0"/>
        <v>14673157.657728245</v>
      </c>
      <c r="F40" s="115">
        <v>635368</v>
      </c>
      <c r="G40" s="100">
        <f t="shared" si="1"/>
        <v>15308525.657728245</v>
      </c>
      <c r="H40" s="115">
        <v>-94202</v>
      </c>
      <c r="I40" s="114">
        <f t="shared" si="2"/>
        <v>15214323.657728245</v>
      </c>
      <c r="K40" s="16"/>
    </row>
    <row r="41" spans="1:11" x14ac:dyDescent="0.25">
      <c r="A41" s="64" t="s">
        <v>356</v>
      </c>
      <c r="B41" s="39" t="s">
        <v>56</v>
      </c>
      <c r="C41" s="115">
        <v>13302824.012389185</v>
      </c>
      <c r="D41" s="115">
        <v>3227345</v>
      </c>
      <c r="E41" s="100">
        <f t="shared" si="0"/>
        <v>16530169.012389185</v>
      </c>
      <c r="F41" s="115">
        <v>574503</v>
      </c>
      <c r="G41" s="100">
        <f t="shared" si="1"/>
        <v>17104672.012389183</v>
      </c>
      <c r="H41" s="115">
        <v>446637</v>
      </c>
      <c r="I41" s="114">
        <f t="shared" si="2"/>
        <v>17551309.012389183</v>
      </c>
      <c r="K41" s="16"/>
    </row>
    <row r="42" spans="1:11" x14ac:dyDescent="0.25">
      <c r="A42" s="64" t="s">
        <v>357</v>
      </c>
      <c r="B42" s="39" t="s">
        <v>57</v>
      </c>
      <c r="C42" s="115">
        <v>67356508.238519505</v>
      </c>
      <c r="D42" s="115">
        <v>10116680</v>
      </c>
      <c r="E42" s="100">
        <f t="shared" si="0"/>
        <v>77473188.238519505</v>
      </c>
      <c r="F42" s="115">
        <v>1468224</v>
      </c>
      <c r="G42" s="100">
        <f t="shared" si="1"/>
        <v>78941412.238519505</v>
      </c>
      <c r="H42" s="115">
        <v>1648279</v>
      </c>
      <c r="I42" s="114">
        <f t="shared" si="2"/>
        <v>80589691.238519505</v>
      </c>
      <c r="K42" s="16"/>
    </row>
    <row r="43" spans="1:11" x14ac:dyDescent="0.25">
      <c r="A43" s="64" t="s">
        <v>358</v>
      </c>
      <c r="B43" s="39" t="s">
        <v>58</v>
      </c>
      <c r="C43" s="115">
        <v>14740464.402062086</v>
      </c>
      <c r="D43" s="115">
        <v>1793429</v>
      </c>
      <c r="E43" s="100">
        <f t="shared" si="0"/>
        <v>16533893.402062086</v>
      </c>
      <c r="F43" s="115">
        <v>1755884</v>
      </c>
      <c r="G43" s="100">
        <f t="shared" si="1"/>
        <v>18289777.402062088</v>
      </c>
      <c r="H43" s="115">
        <v>301413</v>
      </c>
      <c r="I43" s="114">
        <f t="shared" si="2"/>
        <v>18591190.402062088</v>
      </c>
      <c r="K43" s="16"/>
    </row>
    <row r="44" spans="1:11" x14ac:dyDescent="0.25">
      <c r="A44" s="64" t="s">
        <v>359</v>
      </c>
      <c r="B44" s="39" t="s">
        <v>59</v>
      </c>
      <c r="C44" s="115">
        <v>21504814.88618847</v>
      </c>
      <c r="D44" s="115">
        <v>4630905</v>
      </c>
      <c r="E44" s="100">
        <f t="shared" si="0"/>
        <v>26135719.88618847</v>
      </c>
      <c r="F44" s="115">
        <v>1198252</v>
      </c>
      <c r="G44" s="100">
        <f t="shared" si="1"/>
        <v>27333971.88618847</v>
      </c>
      <c r="H44" s="115">
        <v>4748</v>
      </c>
      <c r="I44" s="114">
        <f t="shared" si="2"/>
        <v>27338719.88618847</v>
      </c>
      <c r="K44" s="16"/>
    </row>
    <row r="45" spans="1:11" x14ac:dyDescent="0.25">
      <c r="A45" s="64" t="s">
        <v>360</v>
      </c>
      <c r="B45" s="39" t="s">
        <v>60</v>
      </c>
      <c r="C45" s="115">
        <v>42701374.162021935</v>
      </c>
      <c r="D45" s="115">
        <v>5392743</v>
      </c>
      <c r="E45" s="100">
        <f t="shared" si="0"/>
        <v>48094117.162021935</v>
      </c>
      <c r="F45" s="115">
        <v>2298090</v>
      </c>
      <c r="G45" s="100">
        <f t="shared" si="1"/>
        <v>50392207.162021935</v>
      </c>
      <c r="H45" s="115">
        <v>111383</v>
      </c>
      <c r="I45" s="114">
        <f t="shared" si="2"/>
        <v>50503590.162021935</v>
      </c>
      <c r="K45" s="16"/>
    </row>
    <row r="46" spans="1:11" x14ac:dyDescent="0.25">
      <c r="A46" s="64" t="s">
        <v>361</v>
      </c>
      <c r="B46" s="39" t="s">
        <v>61</v>
      </c>
      <c r="C46" s="115">
        <v>123702179.22267734</v>
      </c>
      <c r="D46" s="115">
        <v>12516310</v>
      </c>
      <c r="E46" s="100">
        <f t="shared" si="0"/>
        <v>136218489.22267735</v>
      </c>
      <c r="F46" s="115">
        <v>4775122</v>
      </c>
      <c r="G46" s="100">
        <f t="shared" si="1"/>
        <v>140993611.22267735</v>
      </c>
      <c r="H46" s="115">
        <v>2588137</v>
      </c>
      <c r="I46" s="114">
        <f t="shared" si="2"/>
        <v>143581748.22267735</v>
      </c>
      <c r="K46" s="16"/>
    </row>
    <row r="47" spans="1:11" x14ac:dyDescent="0.25">
      <c r="A47" s="64" t="s">
        <v>362</v>
      </c>
      <c r="B47" s="39" t="s">
        <v>62</v>
      </c>
      <c r="C47" s="115">
        <v>41691571.300514162</v>
      </c>
      <c r="D47" s="115">
        <v>7411649</v>
      </c>
      <c r="E47" s="100">
        <f t="shared" si="0"/>
        <v>49103220.300514162</v>
      </c>
      <c r="F47" s="115">
        <v>1469397</v>
      </c>
      <c r="G47" s="100">
        <f t="shared" si="1"/>
        <v>50572617.300514162</v>
      </c>
      <c r="H47" s="115">
        <v>869459</v>
      </c>
      <c r="I47" s="114">
        <f t="shared" si="2"/>
        <v>51442076.300514162</v>
      </c>
      <c r="K47" s="16"/>
    </row>
    <row r="48" spans="1:11" x14ac:dyDescent="0.25">
      <c r="A48" s="64" t="s">
        <v>363</v>
      </c>
      <c r="B48" s="39" t="s">
        <v>63</v>
      </c>
      <c r="C48" s="115">
        <v>14634169.364008637</v>
      </c>
      <c r="D48" s="115">
        <v>2644199</v>
      </c>
      <c r="E48" s="100">
        <f t="shared" si="0"/>
        <v>17278368.364008635</v>
      </c>
      <c r="F48" s="115">
        <v>704219</v>
      </c>
      <c r="G48" s="100">
        <f t="shared" si="1"/>
        <v>17982587.364008635</v>
      </c>
      <c r="H48" s="115">
        <v>732538</v>
      </c>
      <c r="I48" s="114">
        <f t="shared" si="2"/>
        <v>18715125.364008635</v>
      </c>
      <c r="K48" s="16"/>
    </row>
    <row r="49" spans="1:11" x14ac:dyDescent="0.25">
      <c r="A49" s="64" t="s">
        <v>364</v>
      </c>
      <c r="B49" s="39" t="s">
        <v>64</v>
      </c>
      <c r="C49" s="115">
        <v>7132397.0533864507</v>
      </c>
      <c r="D49" s="115">
        <v>1606129</v>
      </c>
      <c r="E49" s="100">
        <f t="shared" si="0"/>
        <v>8738526.0533864498</v>
      </c>
      <c r="F49" s="115">
        <v>380938</v>
      </c>
      <c r="G49" s="100">
        <f t="shared" si="1"/>
        <v>9119464.0533864498</v>
      </c>
      <c r="H49" s="115">
        <v>144739</v>
      </c>
      <c r="I49" s="114">
        <f t="shared" si="2"/>
        <v>9264203.0533864498</v>
      </c>
      <c r="K49" s="16"/>
    </row>
    <row r="50" spans="1:11" x14ac:dyDescent="0.25">
      <c r="A50" s="64" t="s">
        <v>365</v>
      </c>
      <c r="B50" s="39" t="s">
        <v>65</v>
      </c>
      <c r="C50" s="115">
        <v>5003838.9163661273</v>
      </c>
      <c r="D50" s="115">
        <v>1106854</v>
      </c>
      <c r="E50" s="100">
        <f t="shared" si="0"/>
        <v>6110692.9163661273</v>
      </c>
      <c r="F50" s="115">
        <v>385123</v>
      </c>
      <c r="G50" s="100">
        <f t="shared" si="1"/>
        <v>6495815.9163661273</v>
      </c>
      <c r="H50" s="115">
        <v>-55528</v>
      </c>
      <c r="I50" s="114">
        <f t="shared" si="2"/>
        <v>6440287.9163661273</v>
      </c>
      <c r="K50" s="16"/>
    </row>
    <row r="51" spans="1:11" x14ac:dyDescent="0.25">
      <c r="A51" s="64" t="s">
        <v>366</v>
      </c>
      <c r="B51" s="39" t="s">
        <v>66</v>
      </c>
      <c r="C51" s="115">
        <v>13213801.91801942</v>
      </c>
      <c r="D51" s="115">
        <v>4363768</v>
      </c>
      <c r="E51" s="100">
        <f t="shared" si="0"/>
        <v>17577569.918019421</v>
      </c>
      <c r="F51" s="115">
        <v>1105669</v>
      </c>
      <c r="G51" s="100">
        <f t="shared" si="1"/>
        <v>18683238.918019421</v>
      </c>
      <c r="H51" s="115">
        <v>1406744</v>
      </c>
      <c r="I51" s="114">
        <f t="shared" si="2"/>
        <v>20089982.918019421</v>
      </c>
      <c r="K51" s="16"/>
    </row>
    <row r="52" spans="1:11" x14ac:dyDescent="0.25">
      <c r="A52" s="64" t="s">
        <v>367</v>
      </c>
      <c r="B52" s="39" t="s">
        <v>67</v>
      </c>
      <c r="C52" s="115">
        <v>6922464.353230888</v>
      </c>
      <c r="D52" s="115">
        <v>2814142</v>
      </c>
      <c r="E52" s="100">
        <f t="shared" si="0"/>
        <v>9736606.353230888</v>
      </c>
      <c r="F52" s="115">
        <v>844963</v>
      </c>
      <c r="G52" s="100">
        <f t="shared" si="1"/>
        <v>10581569.353230888</v>
      </c>
      <c r="H52" s="115">
        <v>334601</v>
      </c>
      <c r="I52" s="114">
        <f t="shared" si="2"/>
        <v>10916170.353230888</v>
      </c>
      <c r="K52" s="16"/>
    </row>
    <row r="53" spans="1:11" x14ac:dyDescent="0.25">
      <c r="A53" s="64" t="s">
        <v>368</v>
      </c>
      <c r="B53" s="39" t="s">
        <v>68</v>
      </c>
      <c r="C53" s="115">
        <v>15483200.980460564</v>
      </c>
      <c r="D53" s="115">
        <v>2405235</v>
      </c>
      <c r="E53" s="100">
        <f t="shared" si="0"/>
        <v>17888435.980460562</v>
      </c>
      <c r="F53" s="115">
        <v>872525</v>
      </c>
      <c r="G53" s="100">
        <f t="shared" si="1"/>
        <v>18760960.980460562</v>
      </c>
      <c r="H53" s="115">
        <v>356920</v>
      </c>
      <c r="I53" s="114">
        <f t="shared" si="2"/>
        <v>19117880.980460562</v>
      </c>
      <c r="K53" s="16"/>
    </row>
    <row r="54" spans="1:11" x14ac:dyDescent="0.25">
      <c r="A54" s="64" t="s">
        <v>369</v>
      </c>
      <c r="B54" s="39" t="s">
        <v>69</v>
      </c>
      <c r="C54" s="115">
        <v>27556988.61535674</v>
      </c>
      <c r="D54" s="115">
        <v>4525605</v>
      </c>
      <c r="E54" s="100">
        <f t="shared" si="0"/>
        <v>32082593.61535674</v>
      </c>
      <c r="F54" s="115">
        <v>1824131</v>
      </c>
      <c r="G54" s="100">
        <f t="shared" si="1"/>
        <v>33906724.615356743</v>
      </c>
      <c r="H54" s="115">
        <v>566326</v>
      </c>
      <c r="I54" s="114">
        <f t="shared" si="2"/>
        <v>34473050.615356743</v>
      </c>
      <c r="K54" s="16"/>
    </row>
    <row r="55" spans="1:11" x14ac:dyDescent="0.25">
      <c r="A55" s="64" t="s">
        <v>370</v>
      </c>
      <c r="B55" s="39" t="s">
        <v>70</v>
      </c>
      <c r="C55" s="115">
        <v>10597615.293928899</v>
      </c>
      <c r="D55" s="115">
        <v>4574341</v>
      </c>
      <c r="E55" s="100">
        <f t="shared" si="0"/>
        <v>15171956.293928899</v>
      </c>
      <c r="F55" s="115">
        <v>987800</v>
      </c>
      <c r="G55" s="100">
        <f t="shared" si="1"/>
        <v>16159756.293928899</v>
      </c>
      <c r="H55" s="115">
        <v>672047</v>
      </c>
      <c r="I55" s="114">
        <f t="shared" si="2"/>
        <v>16831803.293928899</v>
      </c>
      <c r="K55" s="16"/>
    </row>
    <row r="56" spans="1:11" x14ac:dyDescent="0.25">
      <c r="A56" s="64" t="s">
        <v>371</v>
      </c>
      <c r="B56" s="39" t="s">
        <v>71</v>
      </c>
      <c r="C56" s="115">
        <v>186482686.07299584</v>
      </c>
      <c r="D56" s="115">
        <v>16098563</v>
      </c>
      <c r="E56" s="100">
        <f t="shared" si="0"/>
        <v>202581249.07299584</v>
      </c>
      <c r="F56" s="115">
        <v>2849824</v>
      </c>
      <c r="G56" s="100">
        <f t="shared" si="1"/>
        <v>205431073.07299584</v>
      </c>
      <c r="H56" s="115">
        <v>3839553</v>
      </c>
      <c r="I56" s="114">
        <f t="shared" si="2"/>
        <v>209270626.07299584</v>
      </c>
      <c r="K56" s="16"/>
    </row>
    <row r="57" spans="1:11" x14ac:dyDescent="0.25">
      <c r="A57" s="64" t="s">
        <v>372</v>
      </c>
      <c r="B57" s="39" t="s">
        <v>72</v>
      </c>
      <c r="C57" s="115">
        <v>168064413.35428441</v>
      </c>
      <c r="D57" s="115">
        <v>22285722</v>
      </c>
      <c r="E57" s="100">
        <f t="shared" si="0"/>
        <v>190350135.35428441</v>
      </c>
      <c r="F57" s="115">
        <v>4314779</v>
      </c>
      <c r="G57" s="100">
        <f t="shared" si="1"/>
        <v>194664914.35428441</v>
      </c>
      <c r="H57" s="115">
        <v>4016752</v>
      </c>
      <c r="I57" s="114">
        <f t="shared" si="2"/>
        <v>198681666.35428441</v>
      </c>
      <c r="K57" s="16"/>
    </row>
    <row r="58" spans="1:11" x14ac:dyDescent="0.25">
      <c r="A58" s="64" t="s">
        <v>373</v>
      </c>
      <c r="B58" s="39" t="s">
        <v>73</v>
      </c>
      <c r="C58" s="115">
        <v>18634848.858745337</v>
      </c>
      <c r="D58" s="115">
        <v>4563089</v>
      </c>
      <c r="E58" s="100">
        <f t="shared" si="0"/>
        <v>23197937.858745337</v>
      </c>
      <c r="F58" s="115">
        <v>1221317</v>
      </c>
      <c r="G58" s="100">
        <f t="shared" si="1"/>
        <v>24419254.858745337</v>
      </c>
      <c r="H58" s="115">
        <v>1071939</v>
      </c>
      <c r="I58" s="114">
        <f t="shared" si="2"/>
        <v>25491193.858745337</v>
      </c>
      <c r="K58" s="16"/>
    </row>
    <row r="59" spans="1:11" x14ac:dyDescent="0.25">
      <c r="A59" s="64" t="s">
        <v>374</v>
      </c>
      <c r="B59" s="39" t="s">
        <v>74</v>
      </c>
      <c r="C59" s="115">
        <v>55814195.793890581</v>
      </c>
      <c r="D59" s="115">
        <v>8289110</v>
      </c>
      <c r="E59" s="100">
        <f t="shared" si="0"/>
        <v>64103305.793890581</v>
      </c>
      <c r="F59" s="115">
        <v>2040525</v>
      </c>
      <c r="G59" s="100">
        <f t="shared" si="1"/>
        <v>66143830.793890581</v>
      </c>
      <c r="H59" s="115">
        <v>829074</v>
      </c>
      <c r="I59" s="114">
        <f t="shared" si="2"/>
        <v>66972904.793890581</v>
      </c>
      <c r="K59" s="16"/>
    </row>
    <row r="60" spans="1:11" x14ac:dyDescent="0.25">
      <c r="A60" s="64" t="s">
        <v>375</v>
      </c>
      <c r="B60" s="39" t="s">
        <v>75</v>
      </c>
      <c r="C60" s="115">
        <v>10040895.032123957</v>
      </c>
      <c r="D60" s="115">
        <v>1621801</v>
      </c>
      <c r="E60" s="100">
        <f t="shared" si="0"/>
        <v>11662696.032123957</v>
      </c>
      <c r="F60" s="115">
        <v>253259</v>
      </c>
      <c r="G60" s="100">
        <f t="shared" si="1"/>
        <v>11915955.032123957</v>
      </c>
      <c r="H60" s="115">
        <v>270503</v>
      </c>
      <c r="I60" s="114">
        <f t="shared" si="2"/>
        <v>12186458.032123957</v>
      </c>
      <c r="K60" s="16"/>
    </row>
    <row r="61" spans="1:11" x14ac:dyDescent="0.25">
      <c r="A61" s="64" t="s">
        <v>376</v>
      </c>
      <c r="B61" s="39" t="s">
        <v>76</v>
      </c>
      <c r="C61" s="115">
        <v>33885529.443463981</v>
      </c>
      <c r="D61" s="115">
        <v>5947182</v>
      </c>
      <c r="E61" s="100">
        <f t="shared" si="0"/>
        <v>39832711.443463981</v>
      </c>
      <c r="F61" s="115">
        <v>2118771</v>
      </c>
      <c r="G61" s="100">
        <f t="shared" si="1"/>
        <v>41951482.443463981</v>
      </c>
      <c r="H61" s="115">
        <v>1394113</v>
      </c>
      <c r="I61" s="114">
        <f t="shared" si="2"/>
        <v>43345595.443463981</v>
      </c>
      <c r="K61" s="16"/>
    </row>
    <row r="62" spans="1:11" x14ac:dyDescent="0.25">
      <c r="A62" s="64" t="s">
        <v>377</v>
      </c>
      <c r="B62" s="39" t="s">
        <v>77</v>
      </c>
      <c r="C62" s="115">
        <v>8627171.0260130819</v>
      </c>
      <c r="D62" s="115">
        <v>1522441</v>
      </c>
      <c r="E62" s="100">
        <f t="shared" si="0"/>
        <v>10149612.026013082</v>
      </c>
      <c r="F62" s="115">
        <v>400156</v>
      </c>
      <c r="G62" s="100">
        <f t="shared" si="1"/>
        <v>10549768.026013082</v>
      </c>
      <c r="H62" s="115">
        <v>142292</v>
      </c>
      <c r="I62" s="114">
        <f t="shared" si="2"/>
        <v>10692060.026013082</v>
      </c>
      <c r="K62" s="16"/>
    </row>
    <row r="63" spans="1:11" x14ac:dyDescent="0.25">
      <c r="A63" s="64" t="s">
        <v>378</v>
      </c>
      <c r="B63" s="39" t="s">
        <v>78</v>
      </c>
      <c r="C63" s="115">
        <v>12864356.980418706</v>
      </c>
      <c r="D63" s="115">
        <v>1780100</v>
      </c>
      <c r="E63" s="100">
        <f t="shared" si="0"/>
        <v>14644456.980418706</v>
      </c>
      <c r="F63" s="115">
        <v>222620</v>
      </c>
      <c r="G63" s="100">
        <f t="shared" si="1"/>
        <v>14867076.980418706</v>
      </c>
      <c r="H63" s="115">
        <v>41919</v>
      </c>
      <c r="I63" s="114">
        <f t="shared" si="2"/>
        <v>14908995.980418706</v>
      </c>
      <c r="K63" s="16"/>
    </row>
    <row r="64" spans="1:11" x14ac:dyDescent="0.25">
      <c r="A64" s="64" t="s">
        <v>379</v>
      </c>
      <c r="B64" s="39" t="s">
        <v>79</v>
      </c>
      <c r="C64" s="115">
        <v>9361935.476557551</v>
      </c>
      <c r="D64" s="115">
        <v>2217886</v>
      </c>
      <c r="E64" s="100">
        <f t="shared" si="0"/>
        <v>11579821.476557551</v>
      </c>
      <c r="F64" s="115">
        <v>310886</v>
      </c>
      <c r="G64" s="100">
        <f t="shared" si="1"/>
        <v>11890707.476557551</v>
      </c>
      <c r="H64" s="115">
        <v>168416</v>
      </c>
      <c r="I64" s="114">
        <f t="shared" si="2"/>
        <v>12059123.476557551</v>
      </c>
      <c r="K64" s="16"/>
    </row>
    <row r="65" spans="1:11" x14ac:dyDescent="0.25">
      <c r="A65" s="64" t="s">
        <v>380</v>
      </c>
      <c r="B65" s="39" t="s">
        <v>80</v>
      </c>
      <c r="C65" s="115">
        <v>13771850.867800029</v>
      </c>
      <c r="D65" s="115">
        <v>2686973</v>
      </c>
      <c r="E65" s="100">
        <f t="shared" si="0"/>
        <v>16458823.867800029</v>
      </c>
      <c r="F65" s="115">
        <v>427278</v>
      </c>
      <c r="G65" s="100">
        <f t="shared" si="1"/>
        <v>16886101.867800027</v>
      </c>
      <c r="H65" s="115">
        <v>524011</v>
      </c>
      <c r="I65" s="114">
        <f t="shared" si="2"/>
        <v>17410112.867800027</v>
      </c>
      <c r="K65" s="16"/>
    </row>
    <row r="66" spans="1:11" x14ac:dyDescent="0.25">
      <c r="A66" s="64" t="s">
        <v>381</v>
      </c>
      <c r="B66" s="39" t="s">
        <v>81</v>
      </c>
      <c r="C66" s="115">
        <v>38974404.390272863</v>
      </c>
      <c r="D66" s="115">
        <v>4161359</v>
      </c>
      <c r="E66" s="100">
        <f t="shared" si="0"/>
        <v>43135763.390272863</v>
      </c>
      <c r="F66" s="115">
        <v>681848</v>
      </c>
      <c r="G66" s="100">
        <f t="shared" si="1"/>
        <v>43817611.390272863</v>
      </c>
      <c r="H66" s="115">
        <v>700092</v>
      </c>
      <c r="I66" s="114">
        <f t="shared" si="2"/>
        <v>44517703.390272863</v>
      </c>
      <c r="K66" s="16"/>
    </row>
    <row r="67" spans="1:11" x14ac:dyDescent="0.25">
      <c r="A67" s="64" t="s">
        <v>382</v>
      </c>
      <c r="B67" s="39" t="s">
        <v>82</v>
      </c>
      <c r="C67" s="115">
        <v>17179935.525388747</v>
      </c>
      <c r="D67" s="115">
        <v>3257631</v>
      </c>
      <c r="E67" s="100">
        <f t="shared" si="0"/>
        <v>20437566.525388747</v>
      </c>
      <c r="F67" s="115">
        <v>604464</v>
      </c>
      <c r="G67" s="100">
        <f t="shared" si="1"/>
        <v>21042030.525388747</v>
      </c>
      <c r="H67" s="115">
        <v>307822</v>
      </c>
      <c r="I67" s="114">
        <f t="shared" si="2"/>
        <v>21349852.525388747</v>
      </c>
      <c r="K67" s="16"/>
    </row>
    <row r="68" spans="1:11" x14ac:dyDescent="0.25">
      <c r="A68" s="64" t="s">
        <v>383</v>
      </c>
      <c r="B68" s="39" t="s">
        <v>83</v>
      </c>
      <c r="C68" s="115">
        <v>164092964.9950124</v>
      </c>
      <c r="D68" s="115">
        <v>15409216</v>
      </c>
      <c r="E68" s="100">
        <f t="shared" si="0"/>
        <v>179502180.9950124</v>
      </c>
      <c r="F68" s="115">
        <v>4077955</v>
      </c>
      <c r="G68" s="100">
        <f t="shared" si="1"/>
        <v>183580135.9950124</v>
      </c>
      <c r="H68" s="115">
        <v>4866002</v>
      </c>
      <c r="I68" s="114">
        <f t="shared" si="2"/>
        <v>188446137.9950124</v>
      </c>
      <c r="K68" s="16"/>
    </row>
    <row r="69" spans="1:11" x14ac:dyDescent="0.25">
      <c r="A69" s="64" t="s">
        <v>384</v>
      </c>
      <c r="B69" s="39" t="s">
        <v>84</v>
      </c>
      <c r="C69" s="115">
        <v>39080699.428326316</v>
      </c>
      <c r="D69" s="115">
        <v>5838910</v>
      </c>
      <c r="E69" s="100">
        <f t="shared" si="0"/>
        <v>44919609.428326316</v>
      </c>
      <c r="F69" s="115">
        <v>1279161</v>
      </c>
      <c r="G69" s="100">
        <f t="shared" si="1"/>
        <v>46198770.428326316</v>
      </c>
      <c r="H69" s="115">
        <v>248756</v>
      </c>
      <c r="I69" s="114">
        <f t="shared" si="2"/>
        <v>46447526.428326316</v>
      </c>
      <c r="K69" s="16"/>
    </row>
    <row r="70" spans="1:11" x14ac:dyDescent="0.25">
      <c r="A70" s="64" t="s">
        <v>385</v>
      </c>
      <c r="B70" s="39" t="s">
        <v>85</v>
      </c>
      <c r="C70" s="115">
        <v>43728449.967213385</v>
      </c>
      <c r="D70" s="115">
        <v>6265405</v>
      </c>
      <c r="E70" s="100">
        <f t="shared" si="0"/>
        <v>49993854.967213385</v>
      </c>
      <c r="F70" s="115">
        <v>1294657</v>
      </c>
      <c r="G70" s="100">
        <f t="shared" si="1"/>
        <v>51288511.967213385</v>
      </c>
      <c r="H70" s="115">
        <v>1562479</v>
      </c>
      <c r="I70" s="114">
        <f t="shared" si="2"/>
        <v>52850990.967213385</v>
      </c>
      <c r="K70" s="16"/>
    </row>
    <row r="71" spans="1:11" x14ac:dyDescent="0.25">
      <c r="A71" s="64" t="s">
        <v>386</v>
      </c>
      <c r="B71" s="39" t="s">
        <v>86</v>
      </c>
      <c r="C71" s="115">
        <v>14565077.589273894</v>
      </c>
      <c r="D71" s="115">
        <v>1187616</v>
      </c>
      <c r="E71" s="100">
        <f t="shared" ref="E71:E134" si="3">C71+D71</f>
        <v>15752693.589273894</v>
      </c>
      <c r="F71" s="115">
        <v>393252</v>
      </c>
      <c r="G71" s="100">
        <f t="shared" ref="G71:G134" si="4">E71+F71</f>
        <v>16145945.589273894</v>
      </c>
      <c r="H71" s="115">
        <v>680623</v>
      </c>
      <c r="I71" s="114">
        <f t="shared" ref="I71:I134" si="5">G71+H71</f>
        <v>16826568.589273892</v>
      </c>
      <c r="K71" s="16"/>
    </row>
    <row r="72" spans="1:11" x14ac:dyDescent="0.25">
      <c r="A72" s="64" t="s">
        <v>387</v>
      </c>
      <c r="B72" s="39" t="s">
        <v>87</v>
      </c>
      <c r="C72" s="115">
        <v>35048131.422173582</v>
      </c>
      <c r="D72" s="115">
        <v>6275978</v>
      </c>
      <c r="E72" s="100">
        <f t="shared" si="3"/>
        <v>41324109.422173582</v>
      </c>
      <c r="F72" s="115">
        <v>1369034</v>
      </c>
      <c r="G72" s="100">
        <f t="shared" si="4"/>
        <v>42693143.422173582</v>
      </c>
      <c r="H72" s="115">
        <v>1118609</v>
      </c>
      <c r="I72" s="114">
        <f t="shared" si="5"/>
        <v>43811752.422173582</v>
      </c>
      <c r="K72" s="16"/>
    </row>
    <row r="73" spans="1:11" x14ac:dyDescent="0.25">
      <c r="A73" s="64" t="s">
        <v>388</v>
      </c>
      <c r="B73" s="39" t="s">
        <v>88</v>
      </c>
      <c r="C73" s="115">
        <v>21883490.959253881</v>
      </c>
      <c r="D73" s="115">
        <v>3292557</v>
      </c>
      <c r="E73" s="100">
        <f t="shared" si="3"/>
        <v>25176047.959253881</v>
      </c>
      <c r="F73" s="115">
        <v>1172031</v>
      </c>
      <c r="G73" s="100">
        <f t="shared" si="4"/>
        <v>26348078.959253881</v>
      </c>
      <c r="H73" s="115">
        <v>548219</v>
      </c>
      <c r="I73" s="114">
        <f t="shared" si="5"/>
        <v>26896297.959253881</v>
      </c>
      <c r="K73" s="16"/>
    </row>
    <row r="74" spans="1:11" x14ac:dyDescent="0.25">
      <c r="A74" s="64" t="s">
        <v>389</v>
      </c>
      <c r="B74" s="39" t="s">
        <v>89</v>
      </c>
      <c r="C74" s="115">
        <v>23798130.332191639</v>
      </c>
      <c r="D74" s="115">
        <v>3056859</v>
      </c>
      <c r="E74" s="100">
        <f t="shared" si="3"/>
        <v>26854989.332191639</v>
      </c>
      <c r="F74" s="115">
        <v>742321</v>
      </c>
      <c r="G74" s="100">
        <f t="shared" si="4"/>
        <v>27597310.332191639</v>
      </c>
      <c r="H74" s="115">
        <v>202763</v>
      </c>
      <c r="I74" s="114">
        <f t="shared" si="5"/>
        <v>27800073.332191639</v>
      </c>
      <c r="K74" s="16"/>
    </row>
    <row r="75" spans="1:11" x14ac:dyDescent="0.25">
      <c r="A75" s="64" t="s">
        <v>390</v>
      </c>
      <c r="B75" s="39" t="s">
        <v>90</v>
      </c>
      <c r="C75" s="115">
        <v>12591975.945406742</v>
      </c>
      <c r="D75" s="115">
        <v>1965181</v>
      </c>
      <c r="E75" s="100">
        <f t="shared" si="3"/>
        <v>14557156.945406742</v>
      </c>
      <c r="F75" s="115">
        <v>478405</v>
      </c>
      <c r="G75" s="100">
        <f t="shared" si="4"/>
        <v>15035561.945406742</v>
      </c>
      <c r="H75" s="115">
        <v>406497</v>
      </c>
      <c r="I75" s="114">
        <f t="shared" si="5"/>
        <v>15442058.945406742</v>
      </c>
      <c r="K75" s="16"/>
    </row>
    <row r="76" spans="1:11" x14ac:dyDescent="0.25">
      <c r="A76" s="64" t="s">
        <v>391</v>
      </c>
      <c r="B76" s="39" t="s">
        <v>91</v>
      </c>
      <c r="C76" s="115">
        <v>10694609.516152671</v>
      </c>
      <c r="D76" s="115">
        <v>1802519</v>
      </c>
      <c r="E76" s="100">
        <f t="shared" si="3"/>
        <v>12497128.516152671</v>
      </c>
      <c r="F76" s="115">
        <v>239931</v>
      </c>
      <c r="G76" s="100">
        <f t="shared" si="4"/>
        <v>12737059.516152671</v>
      </c>
      <c r="H76" s="115">
        <v>161169</v>
      </c>
      <c r="I76" s="114">
        <f t="shared" si="5"/>
        <v>12898228.516152671</v>
      </c>
      <c r="K76" s="16"/>
    </row>
    <row r="77" spans="1:11" x14ac:dyDescent="0.25">
      <c r="A77" s="64" t="s">
        <v>392</v>
      </c>
      <c r="B77" s="39" t="s">
        <v>92</v>
      </c>
      <c r="C77" s="115">
        <v>16714894.733904907</v>
      </c>
      <c r="D77" s="115">
        <v>2843822</v>
      </c>
      <c r="E77" s="100">
        <f t="shared" si="3"/>
        <v>19558716.733904906</v>
      </c>
      <c r="F77" s="115">
        <v>588980</v>
      </c>
      <c r="G77" s="100">
        <f t="shared" si="4"/>
        <v>20147696.733904906</v>
      </c>
      <c r="H77" s="115">
        <v>613367</v>
      </c>
      <c r="I77" s="114">
        <f t="shared" si="5"/>
        <v>20761063.733904906</v>
      </c>
      <c r="K77" s="16"/>
    </row>
    <row r="78" spans="1:11" x14ac:dyDescent="0.25">
      <c r="A78" s="64" t="s">
        <v>393</v>
      </c>
      <c r="B78" s="39" t="s">
        <v>93</v>
      </c>
      <c r="C78" s="115">
        <v>24936815.927339215</v>
      </c>
      <c r="D78" s="115">
        <v>4932990</v>
      </c>
      <c r="E78" s="100">
        <f t="shared" si="3"/>
        <v>29869805.927339215</v>
      </c>
      <c r="F78" s="115">
        <v>539471</v>
      </c>
      <c r="G78" s="100">
        <f t="shared" si="4"/>
        <v>30409276.927339215</v>
      </c>
      <c r="H78" s="115">
        <v>776605</v>
      </c>
      <c r="I78" s="114">
        <f t="shared" si="5"/>
        <v>31185881.927339215</v>
      </c>
      <c r="K78" s="16"/>
    </row>
    <row r="79" spans="1:11" x14ac:dyDescent="0.25">
      <c r="A79" s="64" t="s">
        <v>394</v>
      </c>
      <c r="B79" s="39" t="s">
        <v>94</v>
      </c>
      <c r="C79" s="115">
        <v>20413962.058164943</v>
      </c>
      <c r="D79" s="115">
        <v>4515434</v>
      </c>
      <c r="E79" s="100">
        <f t="shared" si="3"/>
        <v>24929396.058164943</v>
      </c>
      <c r="F79" s="115">
        <v>517127</v>
      </c>
      <c r="G79" s="100">
        <f t="shared" si="4"/>
        <v>25446523.058164943</v>
      </c>
      <c r="H79" s="115">
        <v>940578</v>
      </c>
      <c r="I79" s="114">
        <f t="shared" si="5"/>
        <v>26387101.058164943</v>
      </c>
      <c r="K79" s="16"/>
    </row>
    <row r="80" spans="1:11" x14ac:dyDescent="0.25">
      <c r="A80" s="64" t="s">
        <v>395</v>
      </c>
      <c r="B80" s="39" t="s">
        <v>95</v>
      </c>
      <c r="C80" s="115">
        <v>12791279.141756959</v>
      </c>
      <c r="D80" s="115">
        <v>3381344</v>
      </c>
      <c r="E80" s="100">
        <f t="shared" si="3"/>
        <v>16172623.141756959</v>
      </c>
      <c r="F80" s="115">
        <v>256343</v>
      </c>
      <c r="G80" s="100">
        <f t="shared" si="4"/>
        <v>16428966.141756959</v>
      </c>
      <c r="H80" s="115">
        <v>177626</v>
      </c>
      <c r="I80" s="114">
        <f t="shared" si="5"/>
        <v>16606592.141756959</v>
      </c>
      <c r="K80" s="16"/>
    </row>
    <row r="81" spans="1:11" x14ac:dyDescent="0.25">
      <c r="A81" s="64" t="s">
        <v>396</v>
      </c>
      <c r="B81" s="39" t="s">
        <v>96</v>
      </c>
      <c r="C81" s="115">
        <v>105574889.17063722</v>
      </c>
      <c r="D81" s="115">
        <v>13682522</v>
      </c>
      <c r="E81" s="100">
        <f t="shared" si="3"/>
        <v>119257411.17063722</v>
      </c>
      <c r="F81" s="115">
        <v>1967933</v>
      </c>
      <c r="G81" s="100">
        <f t="shared" si="4"/>
        <v>121225344.17063722</v>
      </c>
      <c r="H81" s="115">
        <v>3149749</v>
      </c>
      <c r="I81" s="114">
        <f t="shared" si="5"/>
        <v>124375093.17063722</v>
      </c>
      <c r="K81" s="16"/>
    </row>
    <row r="82" spans="1:11" x14ac:dyDescent="0.25">
      <c r="A82" s="64" t="s">
        <v>397</v>
      </c>
      <c r="B82" s="39" t="s">
        <v>97</v>
      </c>
      <c r="C82" s="115">
        <v>36253251.416104563</v>
      </c>
      <c r="D82" s="115">
        <v>6385452</v>
      </c>
      <c r="E82" s="100">
        <f t="shared" si="3"/>
        <v>42638703.416104563</v>
      </c>
      <c r="F82" s="115">
        <v>1272280</v>
      </c>
      <c r="G82" s="100">
        <f t="shared" si="4"/>
        <v>43910983.416104563</v>
      </c>
      <c r="H82" s="115">
        <v>373361</v>
      </c>
      <c r="I82" s="114">
        <f t="shared" si="5"/>
        <v>44284344.416104563</v>
      </c>
      <c r="K82" s="16"/>
    </row>
    <row r="83" spans="1:11" x14ac:dyDescent="0.25">
      <c r="A83" s="64" t="s">
        <v>398</v>
      </c>
      <c r="B83" s="39" t="s">
        <v>98</v>
      </c>
      <c r="C83" s="115">
        <v>7896392.6393956179</v>
      </c>
      <c r="D83" s="115">
        <v>99720</v>
      </c>
      <c r="E83" s="100">
        <f t="shared" si="3"/>
        <v>7996112.6393956179</v>
      </c>
      <c r="F83" s="115">
        <v>212681</v>
      </c>
      <c r="G83" s="100">
        <f t="shared" si="4"/>
        <v>8208793.6393956179</v>
      </c>
      <c r="H83" s="115">
        <v>275879</v>
      </c>
      <c r="I83" s="114">
        <f t="shared" si="5"/>
        <v>8484672.6393956169</v>
      </c>
      <c r="K83" s="16"/>
    </row>
    <row r="84" spans="1:11" x14ac:dyDescent="0.25">
      <c r="A84" s="64" t="s">
        <v>399</v>
      </c>
      <c r="B84" s="39" t="s">
        <v>99</v>
      </c>
      <c r="C84" s="115">
        <v>9474873.9544893391</v>
      </c>
      <c r="D84" s="115">
        <v>1902744</v>
      </c>
      <c r="E84" s="100">
        <f t="shared" si="3"/>
        <v>11377617.954489339</v>
      </c>
      <c r="F84" s="115">
        <v>577600</v>
      </c>
      <c r="G84" s="100">
        <f t="shared" si="4"/>
        <v>11955217.954489339</v>
      </c>
      <c r="H84" s="115">
        <v>529783</v>
      </c>
      <c r="I84" s="114">
        <f t="shared" si="5"/>
        <v>12485000.954489339</v>
      </c>
      <c r="K84" s="16"/>
    </row>
    <row r="85" spans="1:11" x14ac:dyDescent="0.25">
      <c r="A85" s="64" t="s">
        <v>400</v>
      </c>
      <c r="B85" s="39" t="s">
        <v>100</v>
      </c>
      <c r="C85" s="115">
        <v>18066170.405159384</v>
      </c>
      <c r="D85" s="115">
        <v>7582936</v>
      </c>
      <c r="E85" s="100">
        <f t="shared" si="3"/>
        <v>25649106.405159384</v>
      </c>
      <c r="F85" s="115">
        <v>944759</v>
      </c>
      <c r="G85" s="100">
        <f t="shared" si="4"/>
        <v>26593865.405159384</v>
      </c>
      <c r="H85" s="115">
        <v>644184</v>
      </c>
      <c r="I85" s="114">
        <f t="shared" si="5"/>
        <v>27238049.405159384</v>
      </c>
      <c r="K85" s="16"/>
    </row>
    <row r="86" spans="1:11" x14ac:dyDescent="0.25">
      <c r="A86" s="64" t="s">
        <v>401</v>
      </c>
      <c r="B86" s="39" t="s">
        <v>101</v>
      </c>
      <c r="C86" s="115">
        <v>18880656.134243939</v>
      </c>
      <c r="D86" s="115">
        <v>-101202</v>
      </c>
      <c r="E86" s="100">
        <f t="shared" si="3"/>
        <v>18779454.134243939</v>
      </c>
      <c r="F86" s="115">
        <v>389550</v>
      </c>
      <c r="G86" s="100">
        <f t="shared" si="4"/>
        <v>19169004.134243939</v>
      </c>
      <c r="H86" s="115">
        <v>-18881</v>
      </c>
      <c r="I86" s="114">
        <f t="shared" si="5"/>
        <v>19150123.134243939</v>
      </c>
      <c r="K86" s="16"/>
    </row>
    <row r="87" spans="1:11" x14ac:dyDescent="0.25">
      <c r="A87" s="64" t="s">
        <v>402</v>
      </c>
      <c r="B87" s="39" t="s">
        <v>102</v>
      </c>
      <c r="C87" s="115">
        <v>17457631.312303387</v>
      </c>
      <c r="D87" s="115">
        <v>2060495</v>
      </c>
      <c r="E87" s="100">
        <f t="shared" si="3"/>
        <v>19518126.312303387</v>
      </c>
      <c r="F87" s="115">
        <v>572195</v>
      </c>
      <c r="G87" s="100">
        <f t="shared" si="4"/>
        <v>20090321.312303387</v>
      </c>
      <c r="H87" s="115">
        <v>-313873</v>
      </c>
      <c r="I87" s="114">
        <f t="shared" si="5"/>
        <v>19776448.312303387</v>
      </c>
      <c r="K87" s="16"/>
    </row>
    <row r="88" spans="1:11" x14ac:dyDescent="0.25">
      <c r="A88" s="64" t="s">
        <v>403</v>
      </c>
      <c r="B88" s="39" t="s">
        <v>103</v>
      </c>
      <c r="C88" s="115">
        <v>12453792.395937258</v>
      </c>
      <c r="D88" s="115">
        <v>1727220</v>
      </c>
      <c r="E88" s="100">
        <f t="shared" si="3"/>
        <v>14181012.395937258</v>
      </c>
      <c r="F88" s="115">
        <v>214663</v>
      </c>
      <c r="G88" s="100">
        <f t="shared" si="4"/>
        <v>14395675.395937258</v>
      </c>
      <c r="H88" s="115">
        <v>-37966</v>
      </c>
      <c r="I88" s="114">
        <f t="shared" si="5"/>
        <v>14357709.395937258</v>
      </c>
      <c r="K88" s="16"/>
    </row>
    <row r="89" spans="1:11" x14ac:dyDescent="0.25">
      <c r="A89" s="64" t="s">
        <v>404</v>
      </c>
      <c r="B89" s="39" t="s">
        <v>104</v>
      </c>
      <c r="C89" s="115">
        <v>81779416.214396909</v>
      </c>
      <c r="D89" s="115">
        <v>10474473</v>
      </c>
      <c r="E89" s="100">
        <f t="shared" si="3"/>
        <v>92253889.214396909</v>
      </c>
      <c r="F89" s="115">
        <v>985638</v>
      </c>
      <c r="G89" s="100">
        <f t="shared" si="4"/>
        <v>93239527.214396909</v>
      </c>
      <c r="H89" s="115">
        <v>1506742</v>
      </c>
      <c r="I89" s="114">
        <f t="shared" si="5"/>
        <v>94746269.214396909</v>
      </c>
      <c r="K89" s="16"/>
    </row>
    <row r="90" spans="1:11" x14ac:dyDescent="0.25">
      <c r="A90" s="64" t="s">
        <v>405</v>
      </c>
      <c r="B90" s="39" t="s">
        <v>105</v>
      </c>
      <c r="C90" s="115">
        <v>26021025.315484397</v>
      </c>
      <c r="D90" s="115">
        <v>4139243</v>
      </c>
      <c r="E90" s="100">
        <f t="shared" si="3"/>
        <v>30160268.315484397</v>
      </c>
      <c r="F90" s="115">
        <v>924931</v>
      </c>
      <c r="G90" s="100">
        <f t="shared" si="4"/>
        <v>31085199.315484397</v>
      </c>
      <c r="H90" s="115">
        <v>747217</v>
      </c>
      <c r="I90" s="114">
        <f t="shared" si="5"/>
        <v>31832416.315484397</v>
      </c>
      <c r="K90" s="16"/>
    </row>
    <row r="91" spans="1:11" x14ac:dyDescent="0.25">
      <c r="A91" s="64" t="s">
        <v>406</v>
      </c>
      <c r="B91" s="39" t="s">
        <v>106</v>
      </c>
      <c r="C91" s="115">
        <v>34912605.248655431</v>
      </c>
      <c r="D91" s="115">
        <v>5144100</v>
      </c>
      <c r="E91" s="100">
        <f t="shared" si="3"/>
        <v>40056705.248655431</v>
      </c>
      <c r="F91" s="115">
        <v>1097071</v>
      </c>
      <c r="G91" s="100">
        <f t="shared" si="4"/>
        <v>41153776.248655431</v>
      </c>
      <c r="H91" s="115">
        <v>167060</v>
      </c>
      <c r="I91" s="114">
        <f t="shared" si="5"/>
        <v>41320836.248655431</v>
      </c>
      <c r="K91" s="16"/>
    </row>
    <row r="92" spans="1:11" x14ac:dyDescent="0.25">
      <c r="A92" s="64" t="s">
        <v>407</v>
      </c>
      <c r="B92" s="39" t="s">
        <v>107</v>
      </c>
      <c r="C92" s="115">
        <v>48408089.017516494</v>
      </c>
      <c r="D92" s="115">
        <v>7697754</v>
      </c>
      <c r="E92" s="100">
        <f t="shared" si="3"/>
        <v>56105843.017516494</v>
      </c>
      <c r="F92" s="115">
        <v>2491296</v>
      </c>
      <c r="G92" s="100">
        <f t="shared" si="4"/>
        <v>58597139.017516494</v>
      </c>
      <c r="H92" s="115">
        <v>812770</v>
      </c>
      <c r="I92" s="114">
        <f t="shared" si="5"/>
        <v>59409909.017516494</v>
      </c>
      <c r="K92" s="16"/>
    </row>
    <row r="93" spans="1:11" x14ac:dyDescent="0.25">
      <c r="A93" s="64" t="s">
        <v>408</v>
      </c>
      <c r="B93" s="39" t="s">
        <v>108</v>
      </c>
      <c r="C93" s="115">
        <v>20716902.916617274</v>
      </c>
      <c r="D93" s="115">
        <v>1236069</v>
      </c>
      <c r="E93" s="100">
        <f t="shared" si="3"/>
        <v>21952971.916617274</v>
      </c>
      <c r="F93" s="115">
        <v>332503</v>
      </c>
      <c r="G93" s="100">
        <f t="shared" si="4"/>
        <v>22285474.916617274</v>
      </c>
      <c r="H93" s="115">
        <v>263325</v>
      </c>
      <c r="I93" s="114">
        <f t="shared" si="5"/>
        <v>22548799.916617274</v>
      </c>
      <c r="K93" s="16"/>
    </row>
    <row r="94" spans="1:11" x14ac:dyDescent="0.25">
      <c r="A94" s="64" t="s">
        <v>409</v>
      </c>
      <c r="B94" s="39" t="s">
        <v>109</v>
      </c>
      <c r="C94" s="115">
        <v>14561091.52534689</v>
      </c>
      <c r="D94" s="115">
        <v>11140027</v>
      </c>
      <c r="E94" s="100">
        <f t="shared" si="3"/>
        <v>25701118.52534689</v>
      </c>
      <c r="F94" s="115">
        <v>1458062</v>
      </c>
      <c r="G94" s="100">
        <f t="shared" si="4"/>
        <v>27159180.52534689</v>
      </c>
      <c r="H94" s="115">
        <v>322265</v>
      </c>
      <c r="I94" s="114">
        <f t="shared" si="5"/>
        <v>27481445.52534689</v>
      </c>
      <c r="K94" s="16"/>
    </row>
    <row r="95" spans="1:11" x14ac:dyDescent="0.25">
      <c r="A95" s="64" t="s">
        <v>410</v>
      </c>
      <c r="B95" s="39" t="s">
        <v>110</v>
      </c>
      <c r="C95" s="115">
        <v>75910601.425870836</v>
      </c>
      <c r="D95" s="115">
        <v>15933940</v>
      </c>
      <c r="E95" s="100">
        <f t="shared" si="3"/>
        <v>91844541.425870836</v>
      </c>
      <c r="F95" s="115">
        <v>3479698</v>
      </c>
      <c r="G95" s="100">
        <f t="shared" si="4"/>
        <v>95324239.425870836</v>
      </c>
      <c r="H95" s="115">
        <v>3036478</v>
      </c>
      <c r="I95" s="114">
        <f t="shared" si="5"/>
        <v>98360717.425870836</v>
      </c>
      <c r="K95" s="16"/>
    </row>
    <row r="96" spans="1:11" x14ac:dyDescent="0.25">
      <c r="A96" s="64" t="s">
        <v>411</v>
      </c>
      <c r="B96" s="39" t="s">
        <v>111</v>
      </c>
      <c r="C96" s="115">
        <v>17595814.861772869</v>
      </c>
      <c r="D96" s="115">
        <v>1960302</v>
      </c>
      <c r="E96" s="100">
        <f t="shared" si="3"/>
        <v>19556116.861772869</v>
      </c>
      <c r="F96" s="115">
        <v>392177</v>
      </c>
      <c r="G96" s="100">
        <f t="shared" si="4"/>
        <v>19948293.861772869</v>
      </c>
      <c r="H96" s="115">
        <v>299854</v>
      </c>
      <c r="I96" s="114">
        <f t="shared" si="5"/>
        <v>20248147.861772869</v>
      </c>
      <c r="K96" s="16"/>
    </row>
    <row r="97" spans="1:11" x14ac:dyDescent="0.25">
      <c r="A97" s="64" t="s">
        <v>412</v>
      </c>
      <c r="B97" s="39" t="s">
        <v>112</v>
      </c>
      <c r="C97" s="115">
        <v>82815792.835418046</v>
      </c>
      <c r="D97" s="115">
        <v>12742655</v>
      </c>
      <c r="E97" s="100">
        <f t="shared" si="3"/>
        <v>95558447.835418046</v>
      </c>
      <c r="F97" s="115">
        <v>2850369</v>
      </c>
      <c r="G97" s="100">
        <f t="shared" si="4"/>
        <v>98408816.835418046</v>
      </c>
      <c r="H97" s="115">
        <v>2238722</v>
      </c>
      <c r="I97" s="114">
        <f t="shared" si="5"/>
        <v>100647538.83541805</v>
      </c>
      <c r="K97" s="16"/>
    </row>
    <row r="98" spans="1:11" x14ac:dyDescent="0.25">
      <c r="A98" s="64" t="s">
        <v>413</v>
      </c>
      <c r="B98" s="39" t="s">
        <v>113</v>
      </c>
      <c r="C98" s="115">
        <v>37839704.859052293</v>
      </c>
      <c r="D98" s="115">
        <v>8226274</v>
      </c>
      <c r="E98" s="100">
        <f t="shared" si="3"/>
        <v>46065978.859052293</v>
      </c>
      <c r="F98" s="115">
        <v>1048046</v>
      </c>
      <c r="G98" s="100">
        <f t="shared" si="4"/>
        <v>47114024.859052293</v>
      </c>
      <c r="H98" s="115">
        <v>1357871</v>
      </c>
      <c r="I98" s="114">
        <f t="shared" si="5"/>
        <v>48471895.859052293</v>
      </c>
      <c r="K98" s="16"/>
    </row>
    <row r="99" spans="1:11" x14ac:dyDescent="0.25">
      <c r="A99" s="64" t="s">
        <v>414</v>
      </c>
      <c r="B99" s="39" t="s">
        <v>114</v>
      </c>
      <c r="C99" s="115">
        <v>41277020.652105711</v>
      </c>
      <c r="D99" s="115">
        <v>7767814</v>
      </c>
      <c r="E99" s="100">
        <f t="shared" si="3"/>
        <v>49044834.652105711</v>
      </c>
      <c r="F99" s="115">
        <v>806823</v>
      </c>
      <c r="G99" s="100">
        <f t="shared" si="4"/>
        <v>49851657.652105711</v>
      </c>
      <c r="H99" s="115">
        <v>542315</v>
      </c>
      <c r="I99" s="114">
        <f t="shared" si="5"/>
        <v>50393972.652105711</v>
      </c>
      <c r="K99" s="16"/>
    </row>
    <row r="100" spans="1:11" x14ac:dyDescent="0.25">
      <c r="A100" s="64" t="s">
        <v>415</v>
      </c>
      <c r="B100" s="39" t="s">
        <v>115</v>
      </c>
      <c r="C100" s="115">
        <v>22348531.750737723</v>
      </c>
      <c r="D100" s="115">
        <v>5704537</v>
      </c>
      <c r="E100" s="100">
        <f t="shared" si="3"/>
        <v>28053068.750737723</v>
      </c>
      <c r="F100" s="115">
        <v>2069897</v>
      </c>
      <c r="G100" s="100">
        <f t="shared" si="4"/>
        <v>30122965.750737723</v>
      </c>
      <c r="H100" s="115">
        <v>-102560</v>
      </c>
      <c r="I100" s="114">
        <f t="shared" si="5"/>
        <v>30020405.750737723</v>
      </c>
      <c r="K100" s="16"/>
    </row>
    <row r="101" spans="1:11" x14ac:dyDescent="0.25">
      <c r="A101" s="64" t="s">
        <v>416</v>
      </c>
      <c r="B101" s="39" t="s">
        <v>116</v>
      </c>
      <c r="C101" s="115">
        <v>17461617.376230389</v>
      </c>
      <c r="D101" s="115">
        <v>3860523</v>
      </c>
      <c r="E101" s="100">
        <f t="shared" si="3"/>
        <v>21322140.376230389</v>
      </c>
      <c r="F101" s="115">
        <v>247514</v>
      </c>
      <c r="G101" s="100">
        <f t="shared" si="4"/>
        <v>21569654.376230389</v>
      </c>
      <c r="H101" s="115">
        <v>567415</v>
      </c>
      <c r="I101" s="114">
        <f t="shared" si="5"/>
        <v>22137069.376230389</v>
      </c>
      <c r="K101" s="16"/>
    </row>
    <row r="102" spans="1:11" x14ac:dyDescent="0.25">
      <c r="A102" s="64" t="s">
        <v>417</v>
      </c>
      <c r="B102" s="39" t="s">
        <v>117</v>
      </c>
      <c r="C102" s="115">
        <v>28026015.470767584</v>
      </c>
      <c r="D102" s="115">
        <v>2889174</v>
      </c>
      <c r="E102" s="100">
        <f t="shared" si="3"/>
        <v>30915189.470767584</v>
      </c>
      <c r="F102" s="115">
        <v>397493</v>
      </c>
      <c r="G102" s="100">
        <f t="shared" si="4"/>
        <v>31312682.470767584</v>
      </c>
      <c r="H102" s="115">
        <v>991739</v>
      </c>
      <c r="I102" s="114">
        <f t="shared" si="5"/>
        <v>32304421.470767584</v>
      </c>
      <c r="K102" s="16"/>
    </row>
    <row r="103" spans="1:11" x14ac:dyDescent="0.25">
      <c r="A103" s="64" t="s">
        <v>418</v>
      </c>
      <c r="B103" s="39" t="s">
        <v>118</v>
      </c>
      <c r="C103" s="115">
        <v>21070333.918144993</v>
      </c>
      <c r="D103" s="115">
        <v>1585844</v>
      </c>
      <c r="E103" s="100">
        <f t="shared" si="3"/>
        <v>22656177.918144993</v>
      </c>
      <c r="F103" s="115">
        <v>154592</v>
      </c>
      <c r="G103" s="100">
        <f t="shared" si="4"/>
        <v>22810769.918144993</v>
      </c>
      <c r="H103" s="115">
        <v>386582</v>
      </c>
      <c r="I103" s="114">
        <f t="shared" si="5"/>
        <v>23197351.918144993</v>
      </c>
      <c r="K103" s="16"/>
    </row>
    <row r="104" spans="1:11" x14ac:dyDescent="0.25">
      <c r="A104" s="64" t="s">
        <v>419</v>
      </c>
      <c r="B104" s="39" t="s">
        <v>119</v>
      </c>
      <c r="C104" s="115">
        <v>43282010.807388902</v>
      </c>
      <c r="D104" s="115">
        <v>4882766</v>
      </c>
      <c r="E104" s="100">
        <f t="shared" si="3"/>
        <v>48164776.807388902</v>
      </c>
      <c r="F104" s="115">
        <v>758722</v>
      </c>
      <c r="G104" s="100">
        <f t="shared" si="4"/>
        <v>48923498.807388902</v>
      </c>
      <c r="H104" s="115">
        <v>1662775</v>
      </c>
      <c r="I104" s="114">
        <f t="shared" si="5"/>
        <v>50586273.807388902</v>
      </c>
      <c r="K104" s="16"/>
    </row>
    <row r="105" spans="1:11" x14ac:dyDescent="0.25">
      <c r="A105" s="64" t="s">
        <v>420</v>
      </c>
      <c r="B105" s="39" t="s">
        <v>120</v>
      </c>
      <c r="C105" s="115">
        <v>18414286.65478443</v>
      </c>
      <c r="D105" s="115">
        <v>2323406</v>
      </c>
      <c r="E105" s="100">
        <f t="shared" si="3"/>
        <v>20737692.65478443</v>
      </c>
      <c r="F105" s="115">
        <v>112913</v>
      </c>
      <c r="G105" s="100">
        <f t="shared" si="4"/>
        <v>20850605.65478443</v>
      </c>
      <c r="H105" s="115">
        <v>138393</v>
      </c>
      <c r="I105" s="114">
        <f t="shared" si="5"/>
        <v>20988998.65478443</v>
      </c>
      <c r="K105" s="16"/>
    </row>
    <row r="106" spans="1:11" x14ac:dyDescent="0.25">
      <c r="A106" s="64" t="s">
        <v>421</v>
      </c>
      <c r="B106" s="39" t="s">
        <v>121</v>
      </c>
      <c r="C106" s="115">
        <v>12718201.303095212</v>
      </c>
      <c r="D106" s="115">
        <v>3600217</v>
      </c>
      <c r="E106" s="100">
        <f t="shared" si="3"/>
        <v>16318418.303095212</v>
      </c>
      <c r="F106" s="115">
        <v>335360</v>
      </c>
      <c r="G106" s="100">
        <f t="shared" si="4"/>
        <v>16653778.303095212</v>
      </c>
      <c r="H106" s="115">
        <v>591819</v>
      </c>
      <c r="I106" s="114">
        <f t="shared" si="5"/>
        <v>17245597.303095214</v>
      </c>
      <c r="K106" s="16"/>
    </row>
    <row r="107" spans="1:11" x14ac:dyDescent="0.25">
      <c r="A107" s="64" t="s">
        <v>422</v>
      </c>
      <c r="B107" s="39" t="s">
        <v>122</v>
      </c>
      <c r="C107" s="115">
        <v>19188911.74459894</v>
      </c>
      <c r="D107" s="115">
        <v>5712694</v>
      </c>
      <c r="E107" s="100">
        <f t="shared" si="3"/>
        <v>24901605.74459894</v>
      </c>
      <c r="F107" s="115">
        <v>225694</v>
      </c>
      <c r="G107" s="100">
        <f t="shared" si="4"/>
        <v>25127299.74459894</v>
      </c>
      <c r="H107" s="115">
        <v>417297</v>
      </c>
      <c r="I107" s="114">
        <f t="shared" si="5"/>
        <v>25544596.74459894</v>
      </c>
      <c r="K107" s="16"/>
    </row>
    <row r="108" spans="1:11" x14ac:dyDescent="0.25">
      <c r="A108" s="64" t="s">
        <v>423</v>
      </c>
      <c r="B108" s="39" t="s">
        <v>123</v>
      </c>
      <c r="C108" s="115">
        <v>36812629.053860843</v>
      </c>
      <c r="D108" s="115">
        <v>4747953</v>
      </c>
      <c r="E108" s="100">
        <f t="shared" si="3"/>
        <v>41560582.053860843</v>
      </c>
      <c r="F108" s="115">
        <v>1040291</v>
      </c>
      <c r="G108" s="100">
        <f t="shared" si="4"/>
        <v>42600873.053860843</v>
      </c>
      <c r="H108" s="115">
        <v>1651544</v>
      </c>
      <c r="I108" s="114">
        <f t="shared" si="5"/>
        <v>44252417.053860843</v>
      </c>
      <c r="K108" s="16"/>
    </row>
    <row r="109" spans="1:11" x14ac:dyDescent="0.25">
      <c r="A109" s="64" t="s">
        <v>424</v>
      </c>
      <c r="B109" s="39" t="s">
        <v>124</v>
      </c>
      <c r="C109" s="115">
        <v>26529912.810165286</v>
      </c>
      <c r="D109" s="115">
        <v>2231287</v>
      </c>
      <c r="E109" s="100">
        <f t="shared" si="3"/>
        <v>28761199.810165286</v>
      </c>
      <c r="F109" s="115">
        <v>686981</v>
      </c>
      <c r="G109" s="100">
        <f t="shared" si="4"/>
        <v>29448180.810165286</v>
      </c>
      <c r="H109" s="115">
        <v>934171</v>
      </c>
      <c r="I109" s="114">
        <f t="shared" si="5"/>
        <v>30382351.810165286</v>
      </c>
      <c r="K109" s="16"/>
    </row>
    <row r="110" spans="1:11" x14ac:dyDescent="0.25">
      <c r="A110" s="64" t="s">
        <v>425</v>
      </c>
      <c r="B110" s="39" t="s">
        <v>125</v>
      </c>
      <c r="C110" s="115">
        <v>25383255.087163702</v>
      </c>
      <c r="D110" s="115">
        <v>2728611</v>
      </c>
      <c r="E110" s="100">
        <f t="shared" si="3"/>
        <v>28111866.087163702</v>
      </c>
      <c r="F110" s="115">
        <v>535484</v>
      </c>
      <c r="G110" s="100">
        <f t="shared" si="4"/>
        <v>28647350.087163702</v>
      </c>
      <c r="H110" s="115">
        <v>907798</v>
      </c>
      <c r="I110" s="114">
        <f t="shared" si="5"/>
        <v>29555148.087163702</v>
      </c>
      <c r="K110" s="16"/>
    </row>
    <row r="111" spans="1:11" x14ac:dyDescent="0.25">
      <c r="A111" s="64" t="s">
        <v>426</v>
      </c>
      <c r="B111" s="39" t="s">
        <v>126</v>
      </c>
      <c r="C111" s="115">
        <v>19679197.607620478</v>
      </c>
      <c r="D111" s="115">
        <v>4494542</v>
      </c>
      <c r="E111" s="100">
        <f t="shared" si="3"/>
        <v>24173739.607620478</v>
      </c>
      <c r="F111" s="115">
        <v>308625</v>
      </c>
      <c r="G111" s="100">
        <f t="shared" si="4"/>
        <v>24482364.607620478</v>
      </c>
      <c r="H111" s="115">
        <v>548580</v>
      </c>
      <c r="I111" s="114">
        <f t="shared" si="5"/>
        <v>25030944.607620478</v>
      </c>
      <c r="K111" s="16"/>
    </row>
    <row r="112" spans="1:11" x14ac:dyDescent="0.25">
      <c r="A112" s="64" t="s">
        <v>427</v>
      </c>
      <c r="B112" s="39" t="s">
        <v>127</v>
      </c>
      <c r="C112" s="115">
        <v>23863236.042999376</v>
      </c>
      <c r="D112" s="115">
        <v>5468309</v>
      </c>
      <c r="E112" s="100">
        <f t="shared" si="3"/>
        <v>29331545.042999376</v>
      </c>
      <c r="F112" s="115">
        <v>852533</v>
      </c>
      <c r="G112" s="100">
        <f t="shared" si="4"/>
        <v>30184078.042999376</v>
      </c>
      <c r="H112" s="115">
        <v>1007131</v>
      </c>
      <c r="I112" s="114">
        <f t="shared" si="5"/>
        <v>31191209.042999376</v>
      </c>
      <c r="K112" s="16"/>
    </row>
    <row r="113" spans="1:11" x14ac:dyDescent="0.25">
      <c r="A113" s="64" t="s">
        <v>428</v>
      </c>
      <c r="B113" s="39" t="s">
        <v>128</v>
      </c>
      <c r="C113" s="115">
        <v>19412131.324511185</v>
      </c>
      <c r="D113" s="115">
        <v>5027136</v>
      </c>
      <c r="E113" s="100">
        <f t="shared" si="3"/>
        <v>24439267.324511185</v>
      </c>
      <c r="F113" s="115">
        <v>735150</v>
      </c>
      <c r="G113" s="100">
        <f t="shared" si="4"/>
        <v>25174417.324511185</v>
      </c>
      <c r="H113" s="115">
        <v>1015124</v>
      </c>
      <c r="I113" s="114">
        <f t="shared" si="5"/>
        <v>26189541.324511185</v>
      </c>
      <c r="K113" s="16"/>
    </row>
    <row r="114" spans="1:11" x14ac:dyDescent="0.25">
      <c r="A114" s="64" t="s">
        <v>429</v>
      </c>
      <c r="B114" s="39" t="s">
        <v>129</v>
      </c>
      <c r="C114" s="115">
        <v>19781506.581746921</v>
      </c>
      <c r="D114" s="115">
        <v>5748930</v>
      </c>
      <c r="E114" s="100">
        <f t="shared" si="3"/>
        <v>25530436.581746921</v>
      </c>
      <c r="F114" s="115">
        <v>576016</v>
      </c>
      <c r="G114" s="100">
        <f t="shared" si="4"/>
        <v>26106452.581746921</v>
      </c>
      <c r="H114" s="115">
        <v>631633</v>
      </c>
      <c r="I114" s="114">
        <f t="shared" si="5"/>
        <v>26738085.581746921</v>
      </c>
      <c r="K114" s="16"/>
    </row>
    <row r="115" spans="1:11" x14ac:dyDescent="0.25">
      <c r="A115" s="64" t="s">
        <v>430</v>
      </c>
      <c r="B115" s="39" t="s">
        <v>130</v>
      </c>
      <c r="C115" s="115">
        <v>16944757.753695492</v>
      </c>
      <c r="D115" s="115">
        <v>4491262</v>
      </c>
      <c r="E115" s="100">
        <f t="shared" si="3"/>
        <v>21436019.753695492</v>
      </c>
      <c r="F115" s="115">
        <v>441131</v>
      </c>
      <c r="G115" s="100">
        <f t="shared" si="4"/>
        <v>21877150.753695492</v>
      </c>
      <c r="H115" s="115">
        <v>1171461</v>
      </c>
      <c r="I115" s="114">
        <f t="shared" si="5"/>
        <v>23048611.753695492</v>
      </c>
      <c r="K115" s="16"/>
    </row>
    <row r="116" spans="1:11" x14ac:dyDescent="0.25">
      <c r="A116" s="64" t="s">
        <v>431</v>
      </c>
      <c r="B116" s="39" t="s">
        <v>131</v>
      </c>
      <c r="C116" s="115">
        <v>16142230.216391949</v>
      </c>
      <c r="D116" s="115">
        <v>3081465</v>
      </c>
      <c r="E116" s="100">
        <f t="shared" si="3"/>
        <v>19223695.216391951</v>
      </c>
      <c r="F116" s="115">
        <v>181090</v>
      </c>
      <c r="G116" s="100">
        <f t="shared" si="4"/>
        <v>19404785.216391951</v>
      </c>
      <c r="H116" s="115">
        <v>274202</v>
      </c>
      <c r="I116" s="114">
        <f t="shared" si="5"/>
        <v>19678987.216391951</v>
      </c>
      <c r="K116" s="16"/>
    </row>
    <row r="117" spans="1:11" x14ac:dyDescent="0.25">
      <c r="A117" s="64" t="s">
        <v>432</v>
      </c>
      <c r="B117" s="39" t="s">
        <v>132</v>
      </c>
      <c r="C117" s="115">
        <v>16753426.685199283</v>
      </c>
      <c r="D117" s="115">
        <v>2803829</v>
      </c>
      <c r="E117" s="100">
        <f t="shared" si="3"/>
        <v>19557255.685199283</v>
      </c>
      <c r="F117" s="115">
        <v>249690</v>
      </c>
      <c r="G117" s="100">
        <f t="shared" si="4"/>
        <v>19806945.685199283</v>
      </c>
      <c r="H117" s="115">
        <v>206765</v>
      </c>
      <c r="I117" s="114">
        <f t="shared" si="5"/>
        <v>20013710.685199283</v>
      </c>
      <c r="K117" s="16"/>
    </row>
    <row r="118" spans="1:11" x14ac:dyDescent="0.25">
      <c r="A118" s="64" t="s">
        <v>433</v>
      </c>
      <c r="B118" s="39" t="s">
        <v>133</v>
      </c>
      <c r="C118" s="115">
        <v>9181233.9118666854</v>
      </c>
      <c r="D118" s="115">
        <v>1619686</v>
      </c>
      <c r="E118" s="100">
        <f t="shared" si="3"/>
        <v>10800919.911866685</v>
      </c>
      <c r="F118" s="115">
        <v>190450</v>
      </c>
      <c r="G118" s="100">
        <f t="shared" si="4"/>
        <v>10991369.911866685</v>
      </c>
      <c r="H118" s="115">
        <v>113164</v>
      </c>
      <c r="I118" s="114">
        <f t="shared" si="5"/>
        <v>11104533.911866685</v>
      </c>
      <c r="K118" s="16"/>
    </row>
    <row r="119" spans="1:11" x14ac:dyDescent="0.25">
      <c r="A119" s="64" t="s">
        <v>434</v>
      </c>
      <c r="B119" s="39" t="s">
        <v>134</v>
      </c>
      <c r="C119" s="115">
        <v>21588522.228655558</v>
      </c>
      <c r="D119" s="115">
        <v>5957688</v>
      </c>
      <c r="E119" s="100">
        <f t="shared" si="3"/>
        <v>27546210.228655558</v>
      </c>
      <c r="F119" s="115">
        <v>692911</v>
      </c>
      <c r="G119" s="100">
        <f t="shared" si="4"/>
        <v>28239121.228655558</v>
      </c>
      <c r="H119" s="115">
        <v>632616</v>
      </c>
      <c r="I119" s="114">
        <f t="shared" si="5"/>
        <v>28871737.228655558</v>
      </c>
      <c r="K119" s="16"/>
    </row>
    <row r="120" spans="1:11" x14ac:dyDescent="0.25">
      <c r="A120" s="64" t="s">
        <v>435</v>
      </c>
      <c r="B120" s="39" t="s">
        <v>135</v>
      </c>
      <c r="C120" s="115">
        <v>18854082.374730576</v>
      </c>
      <c r="D120" s="115">
        <v>4563464</v>
      </c>
      <c r="E120" s="100">
        <f t="shared" si="3"/>
        <v>23417546.374730576</v>
      </c>
      <c r="F120" s="115">
        <v>195993</v>
      </c>
      <c r="G120" s="100">
        <f t="shared" si="4"/>
        <v>23613539.374730576</v>
      </c>
      <c r="H120" s="115">
        <v>296548</v>
      </c>
      <c r="I120" s="114">
        <f t="shared" si="5"/>
        <v>23910087.374730576</v>
      </c>
      <c r="K120" s="16"/>
    </row>
    <row r="121" spans="1:11" x14ac:dyDescent="0.25">
      <c r="A121" s="64" t="s">
        <v>436</v>
      </c>
      <c r="B121" s="39" t="s">
        <v>136</v>
      </c>
      <c r="C121" s="115">
        <v>18916530.709586978</v>
      </c>
      <c r="D121" s="115">
        <v>5552236</v>
      </c>
      <c r="E121" s="100">
        <f t="shared" si="3"/>
        <v>24468766.709586978</v>
      </c>
      <c r="F121" s="115">
        <v>1002716</v>
      </c>
      <c r="G121" s="100">
        <f t="shared" si="4"/>
        <v>25471482.709586978</v>
      </c>
      <c r="H121" s="115">
        <v>1381846</v>
      </c>
      <c r="I121" s="114">
        <f t="shared" si="5"/>
        <v>26853328.709586978</v>
      </c>
      <c r="K121" s="16"/>
    </row>
    <row r="122" spans="1:11" x14ac:dyDescent="0.25">
      <c r="A122" s="64" t="s">
        <v>437</v>
      </c>
      <c r="B122" s="39" t="s">
        <v>137</v>
      </c>
      <c r="C122" s="115">
        <v>372403337.13228405</v>
      </c>
      <c r="D122" s="115">
        <v>17016752</v>
      </c>
      <c r="E122" s="100">
        <f t="shared" si="3"/>
        <v>389420089.13228405</v>
      </c>
      <c r="F122" s="115">
        <v>54807</v>
      </c>
      <c r="G122" s="100">
        <f t="shared" si="4"/>
        <v>389474896.13228405</v>
      </c>
      <c r="H122" s="115">
        <v>6837189</v>
      </c>
      <c r="I122" s="114">
        <f t="shared" si="5"/>
        <v>396312085.13228405</v>
      </c>
      <c r="K122" s="16"/>
    </row>
    <row r="123" spans="1:11" x14ac:dyDescent="0.25">
      <c r="A123" s="64" t="s">
        <v>438</v>
      </c>
      <c r="B123" s="39" t="s">
        <v>138</v>
      </c>
      <c r="C123" s="115">
        <v>139776646.35231021</v>
      </c>
      <c r="D123" s="115">
        <v>11549433</v>
      </c>
      <c r="E123" s="100">
        <f t="shared" si="3"/>
        <v>151326079.35231021</v>
      </c>
      <c r="F123" s="115">
        <v>1150535</v>
      </c>
      <c r="G123" s="100">
        <f t="shared" si="4"/>
        <v>152476614.35231021</v>
      </c>
      <c r="H123" s="115">
        <v>3875679</v>
      </c>
      <c r="I123" s="114">
        <f t="shared" si="5"/>
        <v>156352293.35231021</v>
      </c>
      <c r="K123" s="16"/>
    </row>
    <row r="124" spans="1:11" x14ac:dyDescent="0.25">
      <c r="A124" s="64" t="s">
        <v>439</v>
      </c>
      <c r="B124" s="39" t="s">
        <v>139</v>
      </c>
      <c r="C124" s="115">
        <v>53574027.866914131</v>
      </c>
      <c r="D124" s="115">
        <v>4890813</v>
      </c>
      <c r="E124" s="100">
        <f t="shared" si="3"/>
        <v>58464840.866914131</v>
      </c>
      <c r="F124" s="115">
        <v>2172535</v>
      </c>
      <c r="G124" s="100">
        <f t="shared" si="4"/>
        <v>60637375.866914131</v>
      </c>
      <c r="H124" s="115">
        <v>1016442</v>
      </c>
      <c r="I124" s="114">
        <f t="shared" si="5"/>
        <v>61653817.866914131</v>
      </c>
      <c r="K124" s="16"/>
    </row>
    <row r="125" spans="1:11" x14ac:dyDescent="0.25">
      <c r="A125" s="64" t="s">
        <v>440</v>
      </c>
      <c r="B125" s="39" t="s">
        <v>140</v>
      </c>
      <c r="C125" s="115">
        <v>165755153.65257323</v>
      </c>
      <c r="D125" s="115">
        <v>13914597</v>
      </c>
      <c r="E125" s="100">
        <f t="shared" si="3"/>
        <v>179669750.65257323</v>
      </c>
      <c r="F125" s="115">
        <v>1878890</v>
      </c>
      <c r="G125" s="100">
        <f t="shared" si="4"/>
        <v>181548640.65257323</v>
      </c>
      <c r="H125" s="115">
        <v>3781901</v>
      </c>
      <c r="I125" s="114">
        <f t="shared" si="5"/>
        <v>185330541.65257323</v>
      </c>
      <c r="K125" s="16"/>
    </row>
    <row r="126" spans="1:11" x14ac:dyDescent="0.25">
      <c r="A126" s="64" t="s">
        <v>441</v>
      </c>
      <c r="B126" s="39" t="s">
        <v>141</v>
      </c>
      <c r="C126" s="115">
        <v>32021380.213601612</v>
      </c>
      <c r="D126" s="115">
        <v>5823779</v>
      </c>
      <c r="E126" s="100">
        <f t="shared" si="3"/>
        <v>37845159.213601612</v>
      </c>
      <c r="F126" s="115">
        <v>557294</v>
      </c>
      <c r="G126" s="100">
        <f t="shared" si="4"/>
        <v>38402453.213601612</v>
      </c>
      <c r="H126" s="115">
        <v>1252504</v>
      </c>
      <c r="I126" s="114">
        <f t="shared" si="5"/>
        <v>39654957.213601612</v>
      </c>
      <c r="K126" s="16"/>
    </row>
    <row r="127" spans="1:11" x14ac:dyDescent="0.25">
      <c r="A127" s="64" t="s">
        <v>442</v>
      </c>
      <c r="B127" s="39" t="s">
        <v>142</v>
      </c>
      <c r="C127" s="115">
        <v>40728272.518154778</v>
      </c>
      <c r="D127" s="115">
        <v>6318088</v>
      </c>
      <c r="E127" s="100">
        <f t="shared" si="3"/>
        <v>47046360.518154778</v>
      </c>
      <c r="F127" s="115">
        <v>1052383</v>
      </c>
      <c r="G127" s="100">
        <f t="shared" si="4"/>
        <v>48098743.518154778</v>
      </c>
      <c r="H127" s="115">
        <v>997402</v>
      </c>
      <c r="I127" s="114">
        <f t="shared" si="5"/>
        <v>49096145.518154778</v>
      </c>
      <c r="K127" s="16"/>
    </row>
    <row r="128" spans="1:11" x14ac:dyDescent="0.25">
      <c r="A128" s="64" t="s">
        <v>443</v>
      </c>
      <c r="B128" s="39" t="s">
        <v>143</v>
      </c>
      <c r="C128" s="115">
        <v>36686403.696172372</v>
      </c>
      <c r="D128" s="115">
        <v>7623067</v>
      </c>
      <c r="E128" s="100">
        <f t="shared" si="3"/>
        <v>44309470.696172372</v>
      </c>
      <c r="F128" s="115">
        <v>2098638</v>
      </c>
      <c r="G128" s="100">
        <f t="shared" si="4"/>
        <v>46408108.696172372</v>
      </c>
      <c r="H128" s="115">
        <v>1248197</v>
      </c>
      <c r="I128" s="114">
        <f t="shared" si="5"/>
        <v>47656305.696172372</v>
      </c>
      <c r="K128" s="16"/>
    </row>
    <row r="129" spans="1:11" x14ac:dyDescent="0.25">
      <c r="A129" s="64" t="s">
        <v>444</v>
      </c>
      <c r="B129" s="39" t="s">
        <v>144</v>
      </c>
      <c r="C129" s="115">
        <v>54332708.701020628</v>
      </c>
      <c r="D129" s="115">
        <v>8806163</v>
      </c>
      <c r="E129" s="100">
        <f t="shared" si="3"/>
        <v>63138871.701020628</v>
      </c>
      <c r="F129" s="115">
        <v>1490311</v>
      </c>
      <c r="G129" s="100">
        <f t="shared" si="4"/>
        <v>64629182.701020628</v>
      </c>
      <c r="H129" s="115">
        <v>1615975</v>
      </c>
      <c r="I129" s="114">
        <f t="shared" si="5"/>
        <v>66245157.701020628</v>
      </c>
      <c r="K129" s="16"/>
    </row>
    <row r="130" spans="1:11" x14ac:dyDescent="0.25">
      <c r="A130" s="64" t="s">
        <v>445</v>
      </c>
      <c r="B130" s="39" t="s">
        <v>145</v>
      </c>
      <c r="C130" s="115">
        <v>102483032.25125751</v>
      </c>
      <c r="D130" s="115">
        <v>15394083</v>
      </c>
      <c r="E130" s="100">
        <f t="shared" si="3"/>
        <v>117877115.25125751</v>
      </c>
      <c r="F130" s="115">
        <v>2676620</v>
      </c>
      <c r="G130" s="100">
        <f t="shared" si="4"/>
        <v>120553735.25125751</v>
      </c>
      <c r="H130" s="115">
        <v>2223941</v>
      </c>
      <c r="I130" s="114">
        <f t="shared" si="5"/>
        <v>122777676.25125751</v>
      </c>
      <c r="K130" s="16"/>
    </row>
    <row r="131" spans="1:11" x14ac:dyDescent="0.25">
      <c r="A131" s="64" t="s">
        <v>446</v>
      </c>
      <c r="B131" s="39" t="s">
        <v>146</v>
      </c>
      <c r="C131" s="115">
        <v>25707454.953226723</v>
      </c>
      <c r="D131" s="115">
        <v>7232654</v>
      </c>
      <c r="E131" s="100">
        <f t="shared" si="3"/>
        <v>32940108.953226723</v>
      </c>
      <c r="F131" s="115">
        <v>1227370</v>
      </c>
      <c r="G131" s="100">
        <f t="shared" si="4"/>
        <v>34167478.953226723</v>
      </c>
      <c r="H131" s="115">
        <v>1066404</v>
      </c>
      <c r="I131" s="114">
        <f t="shared" si="5"/>
        <v>35233882.953226723</v>
      </c>
      <c r="K131" s="16"/>
    </row>
    <row r="132" spans="1:11" x14ac:dyDescent="0.25">
      <c r="A132" s="64" t="s">
        <v>447</v>
      </c>
      <c r="B132" s="39" t="s">
        <v>147</v>
      </c>
      <c r="C132" s="115">
        <v>51507918.064750209</v>
      </c>
      <c r="D132" s="115">
        <v>10144512</v>
      </c>
      <c r="E132" s="100">
        <f t="shared" si="3"/>
        <v>61652430.064750209</v>
      </c>
      <c r="F132" s="115">
        <v>1054320</v>
      </c>
      <c r="G132" s="100">
        <f t="shared" si="4"/>
        <v>62706750.064750209</v>
      </c>
      <c r="H132" s="115">
        <v>1693802</v>
      </c>
      <c r="I132" s="114">
        <f t="shared" si="5"/>
        <v>64400552.064750209</v>
      </c>
      <c r="K132" s="16"/>
    </row>
    <row r="133" spans="1:11" x14ac:dyDescent="0.25">
      <c r="A133" s="64" t="s">
        <v>448</v>
      </c>
      <c r="B133" s="39" t="s">
        <v>148</v>
      </c>
      <c r="C133" s="115">
        <v>66065023.526170097</v>
      </c>
      <c r="D133" s="115">
        <v>12609887</v>
      </c>
      <c r="E133" s="100">
        <f t="shared" si="3"/>
        <v>78674910.526170105</v>
      </c>
      <c r="F133" s="115">
        <v>1607865</v>
      </c>
      <c r="G133" s="100">
        <f t="shared" si="4"/>
        <v>80282775.526170105</v>
      </c>
      <c r="H133" s="115">
        <v>2418039</v>
      </c>
      <c r="I133" s="114">
        <f t="shared" si="5"/>
        <v>82700814.526170105</v>
      </c>
      <c r="K133" s="16"/>
    </row>
    <row r="134" spans="1:11" x14ac:dyDescent="0.25">
      <c r="A134" s="64" t="s">
        <v>449</v>
      </c>
      <c r="B134" s="39" t="s">
        <v>149</v>
      </c>
      <c r="C134" s="115">
        <v>13664227.141770912</v>
      </c>
      <c r="D134" s="115">
        <v>2667411</v>
      </c>
      <c r="E134" s="100">
        <f t="shared" si="3"/>
        <v>16331638.141770912</v>
      </c>
      <c r="F134" s="115">
        <v>410647</v>
      </c>
      <c r="G134" s="100">
        <f t="shared" si="4"/>
        <v>16742285.141770912</v>
      </c>
      <c r="H134" s="115">
        <v>681471</v>
      </c>
      <c r="I134" s="114">
        <f t="shared" si="5"/>
        <v>17423756.141770914</v>
      </c>
      <c r="K134" s="16"/>
    </row>
    <row r="135" spans="1:11" x14ac:dyDescent="0.25">
      <c r="A135" s="64" t="s">
        <v>450</v>
      </c>
      <c r="B135" s="39" t="s">
        <v>150</v>
      </c>
      <c r="C135" s="115">
        <v>119128835.21042767</v>
      </c>
      <c r="D135" s="115">
        <v>16524660</v>
      </c>
      <c r="E135" s="100">
        <f t="shared" ref="E135:E198" si="6">C135+D135</f>
        <v>135653495.21042767</v>
      </c>
      <c r="F135" s="115">
        <v>5834977</v>
      </c>
      <c r="G135" s="100">
        <f t="shared" ref="G135:G198" si="7">E135+F135</f>
        <v>141488472.21042767</v>
      </c>
      <c r="H135" s="115">
        <v>2709968</v>
      </c>
      <c r="I135" s="114">
        <f t="shared" ref="I135:I198" si="8">G135+H135</f>
        <v>144198440.21042767</v>
      </c>
      <c r="K135" s="16"/>
    </row>
    <row r="136" spans="1:11" x14ac:dyDescent="0.25">
      <c r="A136" s="64" t="s">
        <v>451</v>
      </c>
      <c r="B136" s="39" t="s">
        <v>151</v>
      </c>
      <c r="C136" s="115">
        <v>30780385.644327592</v>
      </c>
      <c r="D136" s="115">
        <v>9154764</v>
      </c>
      <c r="E136" s="100">
        <f t="shared" si="6"/>
        <v>39935149.644327596</v>
      </c>
      <c r="F136" s="115">
        <v>2905183</v>
      </c>
      <c r="G136" s="100">
        <f t="shared" si="7"/>
        <v>42840332.644327596</v>
      </c>
      <c r="H136" s="115">
        <v>1381865</v>
      </c>
      <c r="I136" s="114">
        <f t="shared" si="8"/>
        <v>44222197.644327596</v>
      </c>
      <c r="K136" s="16"/>
    </row>
    <row r="137" spans="1:11" x14ac:dyDescent="0.25">
      <c r="A137" s="64" t="s">
        <v>452</v>
      </c>
      <c r="B137" s="39" t="s">
        <v>152</v>
      </c>
      <c r="C137" s="115">
        <v>53370738.606636912</v>
      </c>
      <c r="D137" s="115">
        <v>12387267</v>
      </c>
      <c r="E137" s="100">
        <f t="shared" si="6"/>
        <v>65758005.606636912</v>
      </c>
      <c r="F137" s="115">
        <v>2119445</v>
      </c>
      <c r="G137" s="100">
        <f t="shared" si="7"/>
        <v>67877450.606636912</v>
      </c>
      <c r="H137" s="115">
        <v>1499385</v>
      </c>
      <c r="I137" s="114">
        <f t="shared" si="8"/>
        <v>69376835.606636912</v>
      </c>
      <c r="K137" s="16"/>
    </row>
    <row r="138" spans="1:11" x14ac:dyDescent="0.25">
      <c r="A138" s="64" t="s">
        <v>453</v>
      </c>
      <c r="B138" s="39" t="s">
        <v>153</v>
      </c>
      <c r="C138" s="115">
        <v>74498206.107735634</v>
      </c>
      <c r="D138" s="115">
        <v>10622198</v>
      </c>
      <c r="E138" s="100">
        <f t="shared" si="6"/>
        <v>85120404.107735634</v>
      </c>
      <c r="F138" s="115">
        <v>5092853</v>
      </c>
      <c r="G138" s="100">
        <f t="shared" si="7"/>
        <v>90213257.107735634</v>
      </c>
      <c r="H138" s="115">
        <v>2365919</v>
      </c>
      <c r="I138" s="114">
        <f t="shared" si="8"/>
        <v>92579176.107735634</v>
      </c>
      <c r="K138" s="16"/>
    </row>
    <row r="139" spans="1:11" x14ac:dyDescent="0.25">
      <c r="A139" s="64" t="s">
        <v>454</v>
      </c>
      <c r="B139" s="39" t="s">
        <v>154</v>
      </c>
      <c r="C139" s="115">
        <v>95468888.427705526</v>
      </c>
      <c r="D139" s="115">
        <v>11684697</v>
      </c>
      <c r="E139" s="100">
        <f t="shared" si="6"/>
        <v>107153585.42770553</v>
      </c>
      <c r="F139" s="115">
        <v>3656870</v>
      </c>
      <c r="G139" s="100">
        <f t="shared" si="7"/>
        <v>110810455.42770553</v>
      </c>
      <c r="H139" s="115">
        <v>4126250</v>
      </c>
      <c r="I139" s="114">
        <f t="shared" si="8"/>
        <v>114936705.42770553</v>
      </c>
      <c r="K139" s="16"/>
    </row>
    <row r="140" spans="1:11" x14ac:dyDescent="0.25">
      <c r="A140" s="64" t="s">
        <v>455</v>
      </c>
      <c r="B140" s="39" t="s">
        <v>155</v>
      </c>
      <c r="C140" s="115">
        <v>43634113.120940953</v>
      </c>
      <c r="D140" s="115">
        <v>6419625</v>
      </c>
      <c r="E140" s="100">
        <f t="shared" si="6"/>
        <v>50053738.120940953</v>
      </c>
      <c r="F140" s="115">
        <v>1509385</v>
      </c>
      <c r="G140" s="100">
        <f t="shared" si="7"/>
        <v>51563123.120940953</v>
      </c>
      <c r="H140" s="115">
        <v>1537194</v>
      </c>
      <c r="I140" s="114">
        <f t="shared" si="8"/>
        <v>53100317.120940953</v>
      </c>
      <c r="K140" s="16"/>
    </row>
    <row r="141" spans="1:11" x14ac:dyDescent="0.25">
      <c r="A141" s="64" t="s">
        <v>456</v>
      </c>
      <c r="B141" s="39" t="s">
        <v>156</v>
      </c>
      <c r="C141" s="115">
        <v>44697063.501475446</v>
      </c>
      <c r="D141" s="115">
        <v>2973832</v>
      </c>
      <c r="E141" s="100">
        <f t="shared" si="6"/>
        <v>47670895.501475446</v>
      </c>
      <c r="F141" s="115">
        <v>113455</v>
      </c>
      <c r="G141" s="100">
        <f t="shared" si="7"/>
        <v>47784350.501475446</v>
      </c>
      <c r="H141" s="115">
        <v>1221478</v>
      </c>
      <c r="I141" s="114">
        <f t="shared" si="8"/>
        <v>49005828.501475446</v>
      </c>
      <c r="K141" s="16"/>
    </row>
    <row r="142" spans="1:11" x14ac:dyDescent="0.25">
      <c r="A142" s="64" t="s">
        <v>457</v>
      </c>
      <c r="B142" s="39" t="s">
        <v>157</v>
      </c>
      <c r="C142" s="115">
        <v>16285728.517764106</v>
      </c>
      <c r="D142" s="115">
        <v>2175743</v>
      </c>
      <c r="E142" s="100">
        <f t="shared" si="6"/>
        <v>18461471.517764106</v>
      </c>
      <c r="F142" s="115">
        <v>250112</v>
      </c>
      <c r="G142" s="100">
        <f t="shared" si="7"/>
        <v>18711583.517764106</v>
      </c>
      <c r="H142" s="115">
        <v>629677</v>
      </c>
      <c r="I142" s="114">
        <f t="shared" si="8"/>
        <v>19341260.517764106</v>
      </c>
      <c r="K142" s="16"/>
    </row>
    <row r="143" spans="1:11" x14ac:dyDescent="0.25">
      <c r="A143" s="64" t="s">
        <v>458</v>
      </c>
      <c r="B143" s="39" t="s">
        <v>158</v>
      </c>
      <c r="C143" s="115">
        <v>31028850.295777529</v>
      </c>
      <c r="D143" s="115">
        <v>5439353</v>
      </c>
      <c r="E143" s="100">
        <f t="shared" si="6"/>
        <v>36468203.295777529</v>
      </c>
      <c r="F143" s="115">
        <v>510256</v>
      </c>
      <c r="G143" s="100">
        <f t="shared" si="7"/>
        <v>36978459.295777529</v>
      </c>
      <c r="H143" s="115">
        <v>1070490</v>
      </c>
      <c r="I143" s="114">
        <f t="shared" si="8"/>
        <v>38048949.295777529</v>
      </c>
      <c r="K143" s="16"/>
    </row>
    <row r="144" spans="1:11" x14ac:dyDescent="0.25">
      <c r="A144" s="64" t="s">
        <v>459</v>
      </c>
      <c r="B144" s="39" t="s">
        <v>159</v>
      </c>
      <c r="C144" s="115">
        <v>19822695.908992633</v>
      </c>
      <c r="D144" s="115">
        <v>6605918</v>
      </c>
      <c r="E144" s="100">
        <f t="shared" si="6"/>
        <v>26428613.908992633</v>
      </c>
      <c r="F144" s="115">
        <v>474327</v>
      </c>
      <c r="G144" s="100">
        <f t="shared" si="7"/>
        <v>26902940.908992633</v>
      </c>
      <c r="H144" s="115">
        <v>997931</v>
      </c>
      <c r="I144" s="114">
        <f t="shared" si="8"/>
        <v>27900871.908992633</v>
      </c>
      <c r="K144" s="16"/>
    </row>
    <row r="145" spans="1:11" x14ac:dyDescent="0.25">
      <c r="A145" s="64" t="s">
        <v>460</v>
      </c>
      <c r="B145" s="39" t="s">
        <v>160</v>
      </c>
      <c r="C145" s="115">
        <v>20383402.234724578</v>
      </c>
      <c r="D145" s="115">
        <v>8560439</v>
      </c>
      <c r="E145" s="100">
        <f t="shared" si="6"/>
        <v>28943841.234724578</v>
      </c>
      <c r="F145" s="115">
        <v>1147150</v>
      </c>
      <c r="G145" s="100">
        <f t="shared" si="7"/>
        <v>30090991.234724578</v>
      </c>
      <c r="H145" s="115">
        <v>1083517</v>
      </c>
      <c r="I145" s="114">
        <f t="shared" si="8"/>
        <v>31174508.234724578</v>
      </c>
      <c r="K145" s="16"/>
    </row>
    <row r="146" spans="1:11" x14ac:dyDescent="0.25">
      <c r="A146" s="64" t="s">
        <v>461</v>
      </c>
      <c r="B146" s="39" t="s">
        <v>161</v>
      </c>
      <c r="C146" s="115">
        <v>12336867.854078464</v>
      </c>
      <c r="D146" s="115">
        <v>5164655</v>
      </c>
      <c r="E146" s="100">
        <f t="shared" si="6"/>
        <v>17501522.854078464</v>
      </c>
      <c r="F146" s="115">
        <v>541841</v>
      </c>
      <c r="G146" s="100">
        <f t="shared" si="7"/>
        <v>18043363.854078464</v>
      </c>
      <c r="H146" s="115">
        <v>838068</v>
      </c>
      <c r="I146" s="114">
        <f t="shared" si="8"/>
        <v>18881431.854078464</v>
      </c>
      <c r="K146" s="16"/>
    </row>
    <row r="147" spans="1:11" x14ac:dyDescent="0.25">
      <c r="A147" s="64" t="s">
        <v>462</v>
      </c>
      <c r="B147" s="39" t="s">
        <v>162</v>
      </c>
      <c r="C147" s="115">
        <v>13641639.446184553</v>
      </c>
      <c r="D147" s="115">
        <v>3752627</v>
      </c>
      <c r="E147" s="100">
        <f t="shared" si="6"/>
        <v>17394266.446184553</v>
      </c>
      <c r="F147" s="115">
        <v>585838</v>
      </c>
      <c r="G147" s="100">
        <f t="shared" si="7"/>
        <v>17980104.446184553</v>
      </c>
      <c r="H147" s="115">
        <v>267372</v>
      </c>
      <c r="I147" s="114">
        <f t="shared" si="8"/>
        <v>18247476.446184553</v>
      </c>
      <c r="K147" s="16"/>
    </row>
    <row r="148" spans="1:11" x14ac:dyDescent="0.25">
      <c r="A148" s="64" t="s">
        <v>463</v>
      </c>
      <c r="B148" s="39" t="s">
        <v>163</v>
      </c>
      <c r="C148" s="100">
        <v>16303001.461447792</v>
      </c>
      <c r="D148" s="100">
        <v>5376194</v>
      </c>
      <c r="E148" s="100">
        <f t="shared" si="6"/>
        <v>21679195.46144779</v>
      </c>
      <c r="F148" s="100">
        <v>866893</v>
      </c>
      <c r="G148" s="100">
        <f t="shared" si="7"/>
        <v>22546088.46144779</v>
      </c>
      <c r="H148" s="100">
        <v>1440483</v>
      </c>
      <c r="I148" s="114">
        <f t="shared" si="8"/>
        <v>23986571.46144779</v>
      </c>
      <c r="K148" s="16"/>
    </row>
    <row r="149" spans="1:11" x14ac:dyDescent="0.25">
      <c r="A149" s="64" t="s">
        <v>464</v>
      </c>
      <c r="B149" s="39" t="s">
        <v>164</v>
      </c>
      <c r="C149" s="115">
        <v>6430849.8022336848</v>
      </c>
      <c r="D149" s="115">
        <v>1364382</v>
      </c>
      <c r="E149" s="100">
        <f t="shared" si="6"/>
        <v>7795231.8022336848</v>
      </c>
      <c r="F149" s="115">
        <v>379305</v>
      </c>
      <c r="G149" s="100">
        <f t="shared" si="7"/>
        <v>8174536.8022336848</v>
      </c>
      <c r="H149" s="115">
        <v>38216</v>
      </c>
      <c r="I149" s="114">
        <f t="shared" si="8"/>
        <v>8212752.8022336848</v>
      </c>
      <c r="K149" s="16"/>
    </row>
    <row r="150" spans="1:11" x14ac:dyDescent="0.25">
      <c r="A150" s="64" t="s">
        <v>465</v>
      </c>
      <c r="B150" s="39" t="s">
        <v>165</v>
      </c>
      <c r="C150" s="115">
        <v>9015147.9149081726</v>
      </c>
      <c r="D150" s="115">
        <v>941102</v>
      </c>
      <c r="E150" s="100">
        <f t="shared" si="6"/>
        <v>9956249.9149081726</v>
      </c>
      <c r="F150" s="115">
        <v>225724</v>
      </c>
      <c r="G150" s="100">
        <f t="shared" si="7"/>
        <v>10181973.914908173</v>
      </c>
      <c r="H150" s="115">
        <v>482726</v>
      </c>
      <c r="I150" s="114">
        <f t="shared" si="8"/>
        <v>10664699.914908173</v>
      </c>
      <c r="K150" s="16"/>
    </row>
    <row r="151" spans="1:11" x14ac:dyDescent="0.25">
      <c r="A151" s="64" t="s">
        <v>466</v>
      </c>
      <c r="B151" s="39" t="s">
        <v>166</v>
      </c>
      <c r="C151" s="115">
        <v>35911778.606357858</v>
      </c>
      <c r="D151" s="115">
        <v>4424509</v>
      </c>
      <c r="E151" s="100">
        <f t="shared" si="6"/>
        <v>40336287.606357858</v>
      </c>
      <c r="F151" s="115">
        <v>748395</v>
      </c>
      <c r="G151" s="100">
        <f t="shared" si="7"/>
        <v>41084682.606357858</v>
      </c>
      <c r="H151" s="115">
        <v>881933</v>
      </c>
      <c r="I151" s="114">
        <f t="shared" si="8"/>
        <v>41966615.606357858</v>
      </c>
      <c r="K151" s="16"/>
    </row>
    <row r="152" spans="1:11" x14ac:dyDescent="0.25">
      <c r="A152" s="64" t="s">
        <v>467</v>
      </c>
      <c r="B152" s="39" t="s">
        <v>167</v>
      </c>
      <c r="C152" s="115">
        <v>50021116.219977587</v>
      </c>
      <c r="D152" s="115">
        <v>6463166</v>
      </c>
      <c r="E152" s="100">
        <f t="shared" si="6"/>
        <v>56484282.219977587</v>
      </c>
      <c r="F152" s="115">
        <v>970181</v>
      </c>
      <c r="G152" s="100">
        <f t="shared" si="7"/>
        <v>57454463.219977587</v>
      </c>
      <c r="H152" s="115">
        <v>1538657</v>
      </c>
      <c r="I152" s="114">
        <f t="shared" si="8"/>
        <v>58993120.219977587</v>
      </c>
      <c r="K152" s="16"/>
    </row>
    <row r="153" spans="1:11" x14ac:dyDescent="0.25">
      <c r="A153" s="64" t="s">
        <v>468</v>
      </c>
      <c r="B153" s="39" t="s">
        <v>168</v>
      </c>
      <c r="C153" s="115">
        <v>14545147.269638874</v>
      </c>
      <c r="D153" s="115">
        <v>2116347</v>
      </c>
      <c r="E153" s="100">
        <f t="shared" si="6"/>
        <v>16661494.269638874</v>
      </c>
      <c r="F153" s="115">
        <v>456369</v>
      </c>
      <c r="G153" s="100">
        <f t="shared" si="7"/>
        <v>17117863.269638874</v>
      </c>
      <c r="H153" s="115">
        <v>331893</v>
      </c>
      <c r="I153" s="114">
        <f t="shared" si="8"/>
        <v>17449756.269638874</v>
      </c>
      <c r="K153" s="16"/>
    </row>
    <row r="154" spans="1:11" x14ac:dyDescent="0.25">
      <c r="A154" s="64" t="s">
        <v>469</v>
      </c>
      <c r="B154" s="39" t="s">
        <v>169</v>
      </c>
      <c r="C154" s="115">
        <v>10884611.896673212</v>
      </c>
      <c r="D154" s="115">
        <v>1708553</v>
      </c>
      <c r="E154" s="100">
        <f t="shared" si="6"/>
        <v>12593164.896673212</v>
      </c>
      <c r="F154" s="115">
        <v>95424</v>
      </c>
      <c r="G154" s="100">
        <f t="shared" si="7"/>
        <v>12688588.896673212</v>
      </c>
      <c r="H154" s="115">
        <v>411854</v>
      </c>
      <c r="I154" s="114">
        <f t="shared" si="8"/>
        <v>13100442.896673212</v>
      </c>
      <c r="K154" s="16"/>
    </row>
    <row r="155" spans="1:11" x14ac:dyDescent="0.25">
      <c r="A155" s="64" t="s">
        <v>470</v>
      </c>
      <c r="B155" s="39" t="s">
        <v>170</v>
      </c>
      <c r="C155" s="115">
        <v>7758209.0899261329</v>
      </c>
      <c r="D155" s="115">
        <v>1467092</v>
      </c>
      <c r="E155" s="100">
        <f t="shared" si="6"/>
        <v>9225301.0899261329</v>
      </c>
      <c r="F155" s="115">
        <v>145045</v>
      </c>
      <c r="G155" s="100">
        <f t="shared" si="7"/>
        <v>9370346.0899261329</v>
      </c>
      <c r="H155" s="115">
        <v>513078</v>
      </c>
      <c r="I155" s="114">
        <f t="shared" si="8"/>
        <v>9883424.0899261329</v>
      </c>
      <c r="K155" s="16"/>
    </row>
    <row r="156" spans="1:11" x14ac:dyDescent="0.25">
      <c r="A156" s="64" t="s">
        <v>471</v>
      </c>
      <c r="B156" s="39" t="s">
        <v>171</v>
      </c>
      <c r="C156" s="115">
        <v>7508415.7505005272</v>
      </c>
      <c r="D156" s="115">
        <v>1271167</v>
      </c>
      <c r="E156" s="100">
        <f t="shared" si="6"/>
        <v>8779582.7505005263</v>
      </c>
      <c r="F156" s="115">
        <v>96820</v>
      </c>
      <c r="G156" s="100">
        <f t="shared" si="7"/>
        <v>8876402.7505005263</v>
      </c>
      <c r="H156" s="115">
        <v>651805</v>
      </c>
      <c r="I156" s="114">
        <f t="shared" si="8"/>
        <v>9528207.7505005263</v>
      </c>
      <c r="K156" s="16"/>
    </row>
    <row r="157" spans="1:11" x14ac:dyDescent="0.25">
      <c r="A157" s="64" t="s">
        <v>472</v>
      </c>
      <c r="B157" s="39" t="s">
        <v>172</v>
      </c>
      <c r="C157" s="115">
        <v>9121442.9529616218</v>
      </c>
      <c r="D157" s="115">
        <v>2989206</v>
      </c>
      <c r="E157" s="100">
        <f t="shared" si="6"/>
        <v>12110648.952961622</v>
      </c>
      <c r="F157" s="115">
        <v>443602</v>
      </c>
      <c r="G157" s="100">
        <f t="shared" si="7"/>
        <v>12554250.952961622</v>
      </c>
      <c r="H157" s="115">
        <v>181841</v>
      </c>
      <c r="I157" s="114">
        <f t="shared" si="8"/>
        <v>12736091.952961622</v>
      </c>
      <c r="K157" s="16"/>
    </row>
    <row r="158" spans="1:11" x14ac:dyDescent="0.25">
      <c r="A158" s="64" t="s">
        <v>473</v>
      </c>
      <c r="B158" s="39" t="s">
        <v>173</v>
      </c>
      <c r="C158" s="115">
        <v>7210789.6439508693</v>
      </c>
      <c r="D158" s="115">
        <v>1499385</v>
      </c>
      <c r="E158" s="100">
        <f t="shared" si="6"/>
        <v>8710174.6439508684</v>
      </c>
      <c r="F158" s="115">
        <v>329135</v>
      </c>
      <c r="G158" s="100">
        <f t="shared" si="7"/>
        <v>9039309.6439508684</v>
      </c>
      <c r="H158" s="115">
        <v>387494</v>
      </c>
      <c r="I158" s="114">
        <f t="shared" si="8"/>
        <v>9426803.6439508684</v>
      </c>
      <c r="K158" s="16"/>
    </row>
    <row r="159" spans="1:11" x14ac:dyDescent="0.25">
      <c r="A159" s="64" t="s">
        <v>474</v>
      </c>
      <c r="B159" s="39" t="s">
        <v>174</v>
      </c>
      <c r="C159" s="115">
        <v>15622713.217905715</v>
      </c>
      <c r="D159" s="115">
        <v>2303433</v>
      </c>
      <c r="E159" s="100">
        <f t="shared" si="6"/>
        <v>17926146.217905715</v>
      </c>
      <c r="F159" s="115">
        <v>328032</v>
      </c>
      <c r="G159" s="100">
        <f t="shared" si="7"/>
        <v>18254178.217905715</v>
      </c>
      <c r="H159" s="115">
        <v>206704</v>
      </c>
      <c r="I159" s="114">
        <f t="shared" si="8"/>
        <v>18460882.217905715</v>
      </c>
      <c r="K159" s="16"/>
    </row>
    <row r="160" spans="1:11" x14ac:dyDescent="0.25">
      <c r="A160" s="64" t="s">
        <v>475</v>
      </c>
      <c r="B160" s="39" t="s">
        <v>175</v>
      </c>
      <c r="C160" s="115">
        <v>13277578.940851489</v>
      </c>
      <c r="D160" s="115">
        <v>3429349</v>
      </c>
      <c r="E160" s="100">
        <f t="shared" si="6"/>
        <v>16706927.940851489</v>
      </c>
      <c r="F160" s="115">
        <v>982543</v>
      </c>
      <c r="G160" s="100">
        <f t="shared" si="7"/>
        <v>17689470.940851487</v>
      </c>
      <c r="H160" s="115">
        <v>258759</v>
      </c>
      <c r="I160" s="114">
        <f t="shared" si="8"/>
        <v>17948229.940851487</v>
      </c>
      <c r="K160" s="16"/>
    </row>
    <row r="161" spans="1:11" x14ac:dyDescent="0.25">
      <c r="A161" s="64" t="s">
        <v>476</v>
      </c>
      <c r="B161" s="39" t="s">
        <v>176</v>
      </c>
      <c r="C161" s="115">
        <v>12711557.863216871</v>
      </c>
      <c r="D161" s="115">
        <v>2156683</v>
      </c>
      <c r="E161" s="100">
        <f t="shared" si="6"/>
        <v>14868240.863216871</v>
      </c>
      <c r="F161" s="115">
        <v>894370</v>
      </c>
      <c r="G161" s="100">
        <f t="shared" si="7"/>
        <v>15762610.863216871</v>
      </c>
      <c r="H161" s="115">
        <v>388254</v>
      </c>
      <c r="I161" s="114">
        <f t="shared" si="8"/>
        <v>16150864.863216871</v>
      </c>
      <c r="K161" s="16"/>
    </row>
    <row r="162" spans="1:11" x14ac:dyDescent="0.25">
      <c r="A162" s="64" t="s">
        <v>477</v>
      </c>
      <c r="B162" s="39" t="s">
        <v>177</v>
      </c>
      <c r="C162" s="115">
        <v>17048395.415797606</v>
      </c>
      <c r="D162" s="115">
        <v>4313429</v>
      </c>
      <c r="E162" s="100">
        <f t="shared" si="6"/>
        <v>21361824.415797606</v>
      </c>
      <c r="F162" s="115">
        <v>469895</v>
      </c>
      <c r="G162" s="100">
        <f t="shared" si="7"/>
        <v>21831719.415797606</v>
      </c>
      <c r="H162" s="115">
        <v>68857</v>
      </c>
      <c r="I162" s="114">
        <f t="shared" si="8"/>
        <v>21900576.415797606</v>
      </c>
      <c r="K162" s="16"/>
    </row>
    <row r="163" spans="1:11" x14ac:dyDescent="0.25">
      <c r="A163" s="64" t="s">
        <v>478</v>
      </c>
      <c r="B163" s="39" t="s">
        <v>178</v>
      </c>
      <c r="C163" s="115">
        <v>44723637.260988809</v>
      </c>
      <c r="D163" s="115">
        <v>8823340</v>
      </c>
      <c r="E163" s="100">
        <f t="shared" si="6"/>
        <v>53546977.260988809</v>
      </c>
      <c r="F163" s="115">
        <v>1407877</v>
      </c>
      <c r="G163" s="100">
        <f t="shared" si="7"/>
        <v>54954854.260988809</v>
      </c>
      <c r="H163" s="115">
        <v>1168090</v>
      </c>
      <c r="I163" s="114">
        <f t="shared" si="8"/>
        <v>56122944.260988809</v>
      </c>
      <c r="K163" s="16"/>
    </row>
    <row r="164" spans="1:11" x14ac:dyDescent="0.25">
      <c r="A164" s="64" t="s">
        <v>479</v>
      </c>
      <c r="B164" s="39" t="s">
        <v>179</v>
      </c>
      <c r="C164" s="115">
        <v>13851572.146340117</v>
      </c>
      <c r="D164" s="115">
        <v>2769436</v>
      </c>
      <c r="E164" s="100">
        <f t="shared" si="6"/>
        <v>16621008.146340117</v>
      </c>
      <c r="F164" s="115">
        <v>479390</v>
      </c>
      <c r="G164" s="100">
        <f t="shared" si="7"/>
        <v>17100398.146340117</v>
      </c>
      <c r="H164" s="115">
        <v>975786</v>
      </c>
      <c r="I164" s="114">
        <f t="shared" si="8"/>
        <v>18076184.146340117</v>
      </c>
      <c r="K164" s="16"/>
    </row>
    <row r="165" spans="1:11" x14ac:dyDescent="0.25">
      <c r="A165" s="64" t="s">
        <v>480</v>
      </c>
      <c r="B165" s="39" t="s">
        <v>180</v>
      </c>
      <c r="C165" s="115">
        <v>12316937.534443442</v>
      </c>
      <c r="D165" s="115">
        <v>1726291</v>
      </c>
      <c r="E165" s="100">
        <f t="shared" si="6"/>
        <v>14043228.534443442</v>
      </c>
      <c r="F165" s="115">
        <v>333080</v>
      </c>
      <c r="G165" s="100">
        <f t="shared" si="7"/>
        <v>14376308.534443442</v>
      </c>
      <c r="H165" s="115">
        <v>418602</v>
      </c>
      <c r="I165" s="114">
        <f t="shared" si="8"/>
        <v>14794910.534443442</v>
      </c>
      <c r="K165" s="16"/>
    </row>
    <row r="166" spans="1:11" x14ac:dyDescent="0.25">
      <c r="A166" s="64" t="s">
        <v>481</v>
      </c>
      <c r="B166" s="39" t="s">
        <v>181</v>
      </c>
      <c r="C166" s="115">
        <v>21260336.298665535</v>
      </c>
      <c r="D166" s="115">
        <v>3168159</v>
      </c>
      <c r="E166" s="100">
        <f t="shared" si="6"/>
        <v>24428495.298665535</v>
      </c>
      <c r="F166" s="115">
        <v>500430</v>
      </c>
      <c r="G166" s="100">
        <f t="shared" si="7"/>
        <v>24928925.298665535</v>
      </c>
      <c r="H166" s="115">
        <v>261749</v>
      </c>
      <c r="I166" s="114">
        <f t="shared" si="8"/>
        <v>25190674.298665535</v>
      </c>
      <c r="K166" s="16"/>
    </row>
    <row r="167" spans="1:11" x14ac:dyDescent="0.25">
      <c r="A167" s="64" t="s">
        <v>482</v>
      </c>
      <c r="B167" s="39" t="s">
        <v>182</v>
      </c>
      <c r="C167" s="115">
        <v>17344692.834371597</v>
      </c>
      <c r="D167" s="115">
        <v>3655026</v>
      </c>
      <c r="E167" s="100">
        <f t="shared" si="6"/>
        <v>20999718.834371597</v>
      </c>
      <c r="F167" s="115">
        <v>622855</v>
      </c>
      <c r="G167" s="100">
        <f t="shared" si="7"/>
        <v>21622573.834371597</v>
      </c>
      <c r="H167" s="115">
        <v>858369</v>
      </c>
      <c r="I167" s="114">
        <f t="shared" si="8"/>
        <v>22480942.834371597</v>
      </c>
      <c r="K167" s="16"/>
    </row>
    <row r="168" spans="1:11" x14ac:dyDescent="0.25">
      <c r="A168" s="64" t="s">
        <v>483</v>
      </c>
      <c r="B168" s="39" t="s">
        <v>183</v>
      </c>
      <c r="C168" s="115">
        <v>14088078.606009042</v>
      </c>
      <c r="D168" s="115">
        <v>3071679</v>
      </c>
      <c r="E168" s="100">
        <f t="shared" si="6"/>
        <v>17159757.606009044</v>
      </c>
      <c r="F168" s="115">
        <v>455428</v>
      </c>
      <c r="G168" s="100">
        <f t="shared" si="7"/>
        <v>17615185.606009044</v>
      </c>
      <c r="H168" s="115">
        <v>508977</v>
      </c>
      <c r="I168" s="114">
        <f t="shared" si="8"/>
        <v>18124162.606009044</v>
      </c>
      <c r="K168" s="16"/>
    </row>
    <row r="169" spans="1:11" x14ac:dyDescent="0.25">
      <c r="A169" s="64" t="s">
        <v>484</v>
      </c>
      <c r="B169" s="39" t="s">
        <v>184</v>
      </c>
      <c r="C169" s="115">
        <v>12496310.411158638</v>
      </c>
      <c r="D169" s="115">
        <v>1646662</v>
      </c>
      <c r="E169" s="100">
        <f t="shared" si="6"/>
        <v>14142972.411158638</v>
      </c>
      <c r="F169" s="115">
        <v>457488</v>
      </c>
      <c r="G169" s="100">
        <f t="shared" si="7"/>
        <v>14600460.411158638</v>
      </c>
      <c r="H169" s="115">
        <v>664655</v>
      </c>
      <c r="I169" s="114">
        <f t="shared" si="8"/>
        <v>15265115.411158638</v>
      </c>
      <c r="K169" s="16"/>
    </row>
    <row r="170" spans="1:11" x14ac:dyDescent="0.25">
      <c r="A170" s="64" t="s">
        <v>485</v>
      </c>
      <c r="B170" s="39" t="s">
        <v>185</v>
      </c>
      <c r="C170" s="115">
        <v>655371357.93437159</v>
      </c>
      <c r="D170" s="115">
        <v>30200866</v>
      </c>
      <c r="E170" s="100">
        <f t="shared" si="6"/>
        <v>685572223.93437159</v>
      </c>
      <c r="F170" s="115">
        <v>4210663</v>
      </c>
      <c r="G170" s="100">
        <f t="shared" si="7"/>
        <v>689782886.93437159</v>
      </c>
      <c r="H170" s="115">
        <v>13275880</v>
      </c>
      <c r="I170" s="114">
        <f t="shared" si="8"/>
        <v>703058766.93437159</v>
      </c>
      <c r="K170" s="16"/>
    </row>
    <row r="171" spans="1:11" x14ac:dyDescent="0.25">
      <c r="A171" s="64" t="s">
        <v>486</v>
      </c>
      <c r="B171" s="39" t="s">
        <v>186</v>
      </c>
      <c r="C171" s="115">
        <v>78795183.021046326</v>
      </c>
      <c r="D171" s="115">
        <v>6479439</v>
      </c>
      <c r="E171" s="100">
        <f t="shared" si="6"/>
        <v>85274622.021046326</v>
      </c>
      <c r="F171" s="115">
        <v>798263</v>
      </c>
      <c r="G171" s="100">
        <f t="shared" si="7"/>
        <v>86072885.021046326</v>
      </c>
      <c r="H171" s="115">
        <v>2308060</v>
      </c>
      <c r="I171" s="114">
        <f t="shared" si="8"/>
        <v>88380945.021046326</v>
      </c>
      <c r="K171" s="16"/>
    </row>
    <row r="172" spans="1:11" x14ac:dyDescent="0.25">
      <c r="A172" s="64" t="s">
        <v>487</v>
      </c>
      <c r="B172" s="39" t="s">
        <v>187</v>
      </c>
      <c r="C172" s="115">
        <v>52558910.253503695</v>
      </c>
      <c r="D172" s="115">
        <v>7892557</v>
      </c>
      <c r="E172" s="100">
        <f t="shared" si="6"/>
        <v>60451467.253503695</v>
      </c>
      <c r="F172" s="115">
        <v>1678414</v>
      </c>
      <c r="G172" s="100">
        <f t="shared" si="7"/>
        <v>62129881.253503695</v>
      </c>
      <c r="H172" s="115">
        <v>1645061</v>
      </c>
      <c r="I172" s="114">
        <f t="shared" si="8"/>
        <v>63774942.253503695</v>
      </c>
      <c r="K172" s="16"/>
    </row>
    <row r="173" spans="1:11" x14ac:dyDescent="0.25">
      <c r="A173" s="64" t="s">
        <v>488</v>
      </c>
      <c r="B173" s="39" t="s">
        <v>188</v>
      </c>
      <c r="C173" s="115">
        <v>19429404.268194869</v>
      </c>
      <c r="D173" s="115">
        <v>8648130</v>
      </c>
      <c r="E173" s="100">
        <f t="shared" si="6"/>
        <v>28077534.268194869</v>
      </c>
      <c r="F173" s="115">
        <v>743777</v>
      </c>
      <c r="G173" s="100">
        <f t="shared" si="7"/>
        <v>28821311.268194869</v>
      </c>
      <c r="H173" s="115">
        <v>976031</v>
      </c>
      <c r="I173" s="114">
        <f t="shared" si="8"/>
        <v>29797342.268194869</v>
      </c>
      <c r="K173" s="16"/>
    </row>
    <row r="174" spans="1:11" x14ac:dyDescent="0.25">
      <c r="A174" s="64" t="s">
        <v>489</v>
      </c>
      <c r="B174" s="39" t="s">
        <v>189</v>
      </c>
      <c r="C174" s="115">
        <v>67589028.634261429</v>
      </c>
      <c r="D174" s="115">
        <v>12834858</v>
      </c>
      <c r="E174" s="100">
        <f t="shared" si="6"/>
        <v>80423886.634261429</v>
      </c>
      <c r="F174" s="115">
        <v>2495165</v>
      </c>
      <c r="G174" s="100">
        <f t="shared" si="7"/>
        <v>82919051.634261429</v>
      </c>
      <c r="H174" s="115">
        <v>1358150</v>
      </c>
      <c r="I174" s="114">
        <f t="shared" si="8"/>
        <v>84277201.634261429</v>
      </c>
      <c r="K174" s="16"/>
    </row>
    <row r="175" spans="1:11" x14ac:dyDescent="0.25">
      <c r="A175" s="64" t="s">
        <v>490</v>
      </c>
      <c r="B175" s="39" t="s">
        <v>190</v>
      </c>
      <c r="C175" s="115">
        <v>15364947.750626102</v>
      </c>
      <c r="D175" s="115">
        <v>4354337</v>
      </c>
      <c r="E175" s="100">
        <f t="shared" si="6"/>
        <v>19719284.750626102</v>
      </c>
      <c r="F175" s="115">
        <v>820488</v>
      </c>
      <c r="G175" s="100">
        <f t="shared" si="7"/>
        <v>20539772.750626102</v>
      </c>
      <c r="H175" s="115">
        <v>1470605</v>
      </c>
      <c r="I175" s="114">
        <f t="shared" si="8"/>
        <v>22010377.750626102</v>
      </c>
      <c r="K175" s="16"/>
    </row>
    <row r="176" spans="1:11" x14ac:dyDescent="0.25">
      <c r="A176" s="64" t="s">
        <v>491</v>
      </c>
      <c r="B176" s="39" t="s">
        <v>191</v>
      </c>
      <c r="C176" s="115">
        <v>49040544.49393452</v>
      </c>
      <c r="D176" s="115">
        <v>8620990</v>
      </c>
      <c r="E176" s="100">
        <f t="shared" si="6"/>
        <v>57661534.49393452</v>
      </c>
      <c r="F176" s="115">
        <v>1476814</v>
      </c>
      <c r="G176" s="100">
        <f t="shared" si="7"/>
        <v>59138348.49393452</v>
      </c>
      <c r="H176" s="115">
        <v>880548</v>
      </c>
      <c r="I176" s="114">
        <f t="shared" si="8"/>
        <v>60018896.49393452</v>
      </c>
      <c r="K176" s="16"/>
    </row>
    <row r="177" spans="1:11" x14ac:dyDescent="0.25">
      <c r="A177" s="64" t="s">
        <v>492</v>
      </c>
      <c r="B177" s="39" t="s">
        <v>192</v>
      </c>
      <c r="C177" s="115">
        <v>72121183.319265381</v>
      </c>
      <c r="D177" s="115">
        <v>8556254</v>
      </c>
      <c r="E177" s="100">
        <f t="shared" si="6"/>
        <v>80677437.319265381</v>
      </c>
      <c r="F177" s="115">
        <v>2214741</v>
      </c>
      <c r="G177" s="100">
        <f t="shared" si="7"/>
        <v>82892178.319265381</v>
      </c>
      <c r="H177" s="115">
        <v>1308765</v>
      </c>
      <c r="I177" s="114">
        <f t="shared" si="8"/>
        <v>84200943.319265381</v>
      </c>
      <c r="K177" s="16"/>
    </row>
    <row r="178" spans="1:11" x14ac:dyDescent="0.25">
      <c r="A178" s="64" t="s">
        <v>493</v>
      </c>
      <c r="B178" s="39" t="s">
        <v>193</v>
      </c>
      <c r="C178" s="115">
        <v>48766834.77094689</v>
      </c>
      <c r="D178" s="115">
        <v>5564243</v>
      </c>
      <c r="E178" s="100">
        <f t="shared" si="6"/>
        <v>54331077.77094689</v>
      </c>
      <c r="F178" s="115">
        <v>1022649</v>
      </c>
      <c r="G178" s="100">
        <f t="shared" si="7"/>
        <v>55353726.77094689</v>
      </c>
      <c r="H178" s="115">
        <v>1295086</v>
      </c>
      <c r="I178" s="114">
        <f t="shared" si="8"/>
        <v>56648812.77094689</v>
      </c>
      <c r="K178" s="16"/>
    </row>
    <row r="179" spans="1:11" x14ac:dyDescent="0.25">
      <c r="A179" s="64" t="s">
        <v>494</v>
      </c>
      <c r="B179" s="39" t="s">
        <v>194</v>
      </c>
      <c r="C179" s="115">
        <v>134048672.48920496</v>
      </c>
      <c r="D179" s="115">
        <v>14806211</v>
      </c>
      <c r="E179" s="100">
        <f t="shared" si="6"/>
        <v>148854883.48920494</v>
      </c>
      <c r="F179" s="115">
        <v>4325457</v>
      </c>
      <c r="G179" s="100">
        <f t="shared" si="7"/>
        <v>153180340.48920494</v>
      </c>
      <c r="H179" s="115">
        <v>2075547</v>
      </c>
      <c r="I179" s="114">
        <f t="shared" si="8"/>
        <v>155255887.48920494</v>
      </c>
      <c r="K179" s="16"/>
    </row>
    <row r="180" spans="1:11" x14ac:dyDescent="0.25">
      <c r="A180" s="64" t="s">
        <v>495</v>
      </c>
      <c r="B180" s="39" t="s">
        <v>195</v>
      </c>
      <c r="C180" s="115">
        <v>29902122.892410967</v>
      </c>
      <c r="D180" s="115">
        <v>4397571</v>
      </c>
      <c r="E180" s="100">
        <f t="shared" si="6"/>
        <v>34299693.892410964</v>
      </c>
      <c r="F180" s="115">
        <v>1140560</v>
      </c>
      <c r="G180" s="100">
        <f t="shared" si="7"/>
        <v>35440253.892410964</v>
      </c>
      <c r="H180" s="115">
        <v>592499</v>
      </c>
      <c r="I180" s="114">
        <f t="shared" si="8"/>
        <v>36032752.892410964</v>
      </c>
      <c r="K180" s="16"/>
    </row>
    <row r="181" spans="1:11" x14ac:dyDescent="0.25">
      <c r="A181" s="64" t="s">
        <v>496</v>
      </c>
      <c r="B181" s="39" t="s">
        <v>196</v>
      </c>
      <c r="C181" s="115">
        <v>16754755.37317495</v>
      </c>
      <c r="D181" s="115">
        <v>2562488</v>
      </c>
      <c r="E181" s="100">
        <f t="shared" si="6"/>
        <v>19317243.37317495</v>
      </c>
      <c r="F181" s="115">
        <v>712308</v>
      </c>
      <c r="G181" s="100">
        <f t="shared" si="7"/>
        <v>20029551.37317495</v>
      </c>
      <c r="H181" s="115">
        <v>270207</v>
      </c>
      <c r="I181" s="114">
        <f t="shared" si="8"/>
        <v>20299758.37317495</v>
      </c>
      <c r="K181" s="16"/>
    </row>
    <row r="182" spans="1:11" x14ac:dyDescent="0.25">
      <c r="A182" s="64" t="s">
        <v>497</v>
      </c>
      <c r="B182" s="39" t="s">
        <v>197</v>
      </c>
      <c r="C182" s="115">
        <v>31711795.915270939</v>
      </c>
      <c r="D182" s="115">
        <v>5836184</v>
      </c>
      <c r="E182" s="100">
        <f t="shared" si="6"/>
        <v>37547979.915270939</v>
      </c>
      <c r="F182" s="115">
        <v>1754153</v>
      </c>
      <c r="G182" s="100">
        <f t="shared" si="7"/>
        <v>39302132.915270939</v>
      </c>
      <c r="H182" s="115">
        <v>1024647</v>
      </c>
      <c r="I182" s="114">
        <f t="shared" si="8"/>
        <v>40326779.915270939</v>
      </c>
      <c r="K182" s="16"/>
    </row>
    <row r="183" spans="1:11" x14ac:dyDescent="0.25">
      <c r="A183" s="64" t="s">
        <v>498</v>
      </c>
      <c r="B183" s="39" t="s">
        <v>198</v>
      </c>
      <c r="C183" s="115">
        <v>50124753.882079698</v>
      </c>
      <c r="D183" s="115">
        <v>7286027</v>
      </c>
      <c r="E183" s="100">
        <f t="shared" si="6"/>
        <v>57410780.882079698</v>
      </c>
      <c r="F183" s="115">
        <v>2165722</v>
      </c>
      <c r="G183" s="100">
        <f t="shared" si="7"/>
        <v>59576502.882079698</v>
      </c>
      <c r="H183" s="115">
        <v>2526941</v>
      </c>
      <c r="I183" s="114">
        <f t="shared" si="8"/>
        <v>62103443.882079698</v>
      </c>
      <c r="K183" s="16"/>
    </row>
    <row r="184" spans="1:11" x14ac:dyDescent="0.25">
      <c r="A184" s="64" t="s">
        <v>499</v>
      </c>
      <c r="B184" s="39" t="s">
        <v>199</v>
      </c>
      <c r="C184" s="115">
        <v>24667092.268278588</v>
      </c>
      <c r="D184" s="115">
        <v>4751350</v>
      </c>
      <c r="E184" s="100">
        <f t="shared" si="6"/>
        <v>29418442.268278588</v>
      </c>
      <c r="F184" s="115">
        <v>975187</v>
      </c>
      <c r="G184" s="100">
        <f t="shared" si="7"/>
        <v>30393629.268278588</v>
      </c>
      <c r="H184" s="115">
        <v>928447</v>
      </c>
      <c r="I184" s="114">
        <f t="shared" si="8"/>
        <v>31322076.268278588</v>
      </c>
      <c r="K184" s="16"/>
    </row>
    <row r="185" spans="1:11" x14ac:dyDescent="0.25">
      <c r="A185" s="64" t="s">
        <v>500</v>
      </c>
      <c r="B185" s="39" t="s">
        <v>200</v>
      </c>
      <c r="C185" s="115">
        <v>66737339.641858168</v>
      </c>
      <c r="D185" s="115">
        <v>9588322</v>
      </c>
      <c r="E185" s="100">
        <f t="shared" si="6"/>
        <v>76325661.64185816</v>
      </c>
      <c r="F185" s="115">
        <v>2095027</v>
      </c>
      <c r="G185" s="100">
        <f t="shared" si="7"/>
        <v>78420688.64185816</v>
      </c>
      <c r="H185" s="115">
        <v>1756551</v>
      </c>
      <c r="I185" s="114">
        <f t="shared" si="8"/>
        <v>80177239.64185816</v>
      </c>
      <c r="K185" s="16"/>
    </row>
    <row r="186" spans="1:11" x14ac:dyDescent="0.25">
      <c r="A186" s="64" t="s">
        <v>501</v>
      </c>
      <c r="B186" s="39" t="s">
        <v>201</v>
      </c>
      <c r="C186" s="115">
        <v>11738958.265027812</v>
      </c>
      <c r="D186" s="115">
        <v>2785367</v>
      </c>
      <c r="E186" s="100">
        <f t="shared" si="6"/>
        <v>14524325.265027812</v>
      </c>
      <c r="F186" s="115">
        <v>476292</v>
      </c>
      <c r="G186" s="100">
        <f t="shared" si="7"/>
        <v>15000617.265027812</v>
      </c>
      <c r="H186" s="115">
        <v>816813</v>
      </c>
      <c r="I186" s="114">
        <f t="shared" si="8"/>
        <v>15817430.265027812</v>
      </c>
      <c r="K186" s="16"/>
    </row>
    <row r="187" spans="1:11" x14ac:dyDescent="0.25">
      <c r="A187" s="64" t="s">
        <v>502</v>
      </c>
      <c r="B187" s="39" t="s">
        <v>202</v>
      </c>
      <c r="C187" s="115">
        <v>16794616.012444995</v>
      </c>
      <c r="D187" s="115">
        <v>3643576</v>
      </c>
      <c r="E187" s="100">
        <f t="shared" si="6"/>
        <v>20438192.012444995</v>
      </c>
      <c r="F187" s="115">
        <v>339238</v>
      </c>
      <c r="G187" s="100">
        <f t="shared" si="7"/>
        <v>20777430.012444995</v>
      </c>
      <c r="H187" s="115">
        <v>613404</v>
      </c>
      <c r="I187" s="114">
        <f t="shared" si="8"/>
        <v>21390834.012444995</v>
      </c>
      <c r="K187" s="16"/>
    </row>
    <row r="188" spans="1:11" x14ac:dyDescent="0.25">
      <c r="A188" s="64" t="s">
        <v>503</v>
      </c>
      <c r="B188" s="39" t="s">
        <v>203</v>
      </c>
      <c r="C188" s="115">
        <v>41585276.262460716</v>
      </c>
      <c r="D188" s="115">
        <v>6921035</v>
      </c>
      <c r="E188" s="100">
        <f t="shared" si="6"/>
        <v>48506311.262460716</v>
      </c>
      <c r="F188" s="115">
        <v>792343</v>
      </c>
      <c r="G188" s="100">
        <f t="shared" si="7"/>
        <v>49298654.262460716</v>
      </c>
      <c r="H188" s="115">
        <v>1824412</v>
      </c>
      <c r="I188" s="114">
        <f t="shared" si="8"/>
        <v>51123066.262460716</v>
      </c>
      <c r="K188" s="16"/>
    </row>
    <row r="189" spans="1:11" x14ac:dyDescent="0.25">
      <c r="A189" s="64" t="s">
        <v>504</v>
      </c>
      <c r="B189" s="39" t="s">
        <v>204</v>
      </c>
      <c r="C189" s="115">
        <v>15593482.082441017</v>
      </c>
      <c r="D189" s="115">
        <v>3568090</v>
      </c>
      <c r="E189" s="100">
        <f t="shared" si="6"/>
        <v>19161572.082441017</v>
      </c>
      <c r="F189" s="115">
        <v>301797</v>
      </c>
      <c r="G189" s="100">
        <f t="shared" si="7"/>
        <v>19463369.082441017</v>
      </c>
      <c r="H189" s="115">
        <v>307037</v>
      </c>
      <c r="I189" s="114">
        <f t="shared" si="8"/>
        <v>19770406.082441017</v>
      </c>
      <c r="K189" s="16"/>
    </row>
    <row r="190" spans="1:11" x14ac:dyDescent="0.25">
      <c r="A190" s="64" t="s">
        <v>505</v>
      </c>
      <c r="B190" s="39" t="s">
        <v>205</v>
      </c>
      <c r="C190" s="115">
        <v>11494479.677504877</v>
      </c>
      <c r="D190" s="115">
        <v>2987797</v>
      </c>
      <c r="E190" s="100">
        <f t="shared" si="6"/>
        <v>14482276.677504877</v>
      </c>
      <c r="F190" s="115">
        <v>450172</v>
      </c>
      <c r="G190" s="100">
        <f t="shared" si="7"/>
        <v>14932448.677504877</v>
      </c>
      <c r="H190" s="115">
        <v>825008</v>
      </c>
      <c r="I190" s="114">
        <f t="shared" si="8"/>
        <v>15757456.677504877</v>
      </c>
      <c r="K190" s="16"/>
    </row>
    <row r="191" spans="1:11" x14ac:dyDescent="0.25">
      <c r="A191" s="64" t="s">
        <v>506</v>
      </c>
      <c r="B191" s="39" t="s">
        <v>206</v>
      </c>
      <c r="C191" s="115">
        <v>17124130.630410686</v>
      </c>
      <c r="D191" s="115">
        <v>3079500</v>
      </c>
      <c r="E191" s="100">
        <f t="shared" si="6"/>
        <v>20203630.630410686</v>
      </c>
      <c r="F191" s="115">
        <v>1078986</v>
      </c>
      <c r="G191" s="100">
        <f t="shared" si="7"/>
        <v>21282616.630410686</v>
      </c>
      <c r="H191" s="115">
        <v>293841</v>
      </c>
      <c r="I191" s="114">
        <f t="shared" si="8"/>
        <v>21576457.630410686</v>
      </c>
      <c r="K191" s="16"/>
    </row>
    <row r="192" spans="1:11" x14ac:dyDescent="0.25">
      <c r="A192" s="64" t="s">
        <v>507</v>
      </c>
      <c r="B192" s="39" t="s">
        <v>207</v>
      </c>
      <c r="C192" s="115">
        <v>5971123.7626525164</v>
      </c>
      <c r="D192" s="115">
        <v>688619</v>
      </c>
      <c r="E192" s="100">
        <f t="shared" si="6"/>
        <v>6659742.7626525164</v>
      </c>
      <c r="F192" s="115">
        <v>478643</v>
      </c>
      <c r="G192" s="100">
        <f t="shared" si="7"/>
        <v>7138385.7626525164</v>
      </c>
      <c r="H192" s="115">
        <v>-61086</v>
      </c>
      <c r="I192" s="114">
        <f t="shared" si="8"/>
        <v>7077299.7626525164</v>
      </c>
      <c r="K192" s="16"/>
    </row>
    <row r="193" spans="1:11" x14ac:dyDescent="0.25">
      <c r="A193" s="64" t="s">
        <v>508</v>
      </c>
      <c r="B193" s="39" t="s">
        <v>208</v>
      </c>
      <c r="C193" s="115">
        <v>19343039.549776442</v>
      </c>
      <c r="D193" s="115">
        <v>2406420</v>
      </c>
      <c r="E193" s="100">
        <f t="shared" si="6"/>
        <v>21749459.549776442</v>
      </c>
      <c r="F193" s="115">
        <v>973276</v>
      </c>
      <c r="G193" s="100">
        <f t="shared" si="7"/>
        <v>22722735.549776442</v>
      </c>
      <c r="H193" s="115">
        <v>522946</v>
      </c>
      <c r="I193" s="114">
        <f t="shared" si="8"/>
        <v>23245681.549776442</v>
      </c>
      <c r="K193" s="16"/>
    </row>
    <row r="194" spans="1:11" x14ac:dyDescent="0.25">
      <c r="A194" s="64" t="s">
        <v>509</v>
      </c>
      <c r="B194" s="39" t="s">
        <v>209</v>
      </c>
      <c r="C194" s="115">
        <v>5187197.8570083277</v>
      </c>
      <c r="D194" s="115">
        <v>671894</v>
      </c>
      <c r="E194" s="100">
        <f t="shared" si="6"/>
        <v>5859091.8570083277</v>
      </c>
      <c r="F194" s="115">
        <v>220247</v>
      </c>
      <c r="G194" s="100">
        <f t="shared" si="7"/>
        <v>6079338.8570083277</v>
      </c>
      <c r="H194" s="115">
        <v>30932</v>
      </c>
      <c r="I194" s="114">
        <f t="shared" si="8"/>
        <v>6110270.8570083277</v>
      </c>
      <c r="K194" s="16"/>
    </row>
    <row r="195" spans="1:11" x14ac:dyDescent="0.25">
      <c r="A195" s="64" t="s">
        <v>510</v>
      </c>
      <c r="B195" s="39" t="s">
        <v>210</v>
      </c>
      <c r="C195" s="115">
        <v>15225435.513180949</v>
      </c>
      <c r="D195" s="115">
        <v>3051115</v>
      </c>
      <c r="E195" s="100">
        <f t="shared" si="6"/>
        <v>18276550.513180949</v>
      </c>
      <c r="F195" s="115">
        <v>127058</v>
      </c>
      <c r="G195" s="100">
        <f t="shared" si="7"/>
        <v>18403608.513180949</v>
      </c>
      <c r="H195" s="115">
        <v>148246</v>
      </c>
      <c r="I195" s="114">
        <f t="shared" si="8"/>
        <v>18551854.513180949</v>
      </c>
      <c r="K195" s="16"/>
    </row>
    <row r="196" spans="1:11" x14ac:dyDescent="0.25">
      <c r="A196" s="64" t="s">
        <v>511</v>
      </c>
      <c r="B196" s="39" t="s">
        <v>211</v>
      </c>
      <c r="C196" s="115">
        <v>12387357.997153852</v>
      </c>
      <c r="D196" s="115">
        <v>1469876</v>
      </c>
      <c r="E196" s="100">
        <f t="shared" si="6"/>
        <v>13857233.997153852</v>
      </c>
      <c r="F196" s="115">
        <v>523218</v>
      </c>
      <c r="G196" s="100">
        <f t="shared" si="7"/>
        <v>14380451.997153852</v>
      </c>
      <c r="H196" s="115">
        <v>-23607</v>
      </c>
      <c r="I196" s="114">
        <f t="shared" si="8"/>
        <v>14356844.997153852</v>
      </c>
      <c r="K196" s="16"/>
    </row>
    <row r="197" spans="1:11" x14ac:dyDescent="0.25">
      <c r="A197" s="64" t="s">
        <v>512</v>
      </c>
      <c r="B197" s="39" t="s">
        <v>212</v>
      </c>
      <c r="C197" s="115">
        <v>13126108.511625325</v>
      </c>
      <c r="D197" s="115">
        <v>3227653</v>
      </c>
      <c r="E197" s="100">
        <f t="shared" si="6"/>
        <v>16353761.511625325</v>
      </c>
      <c r="F197" s="115">
        <v>1182224</v>
      </c>
      <c r="G197" s="100">
        <f t="shared" si="7"/>
        <v>17535985.511625327</v>
      </c>
      <c r="H197" s="115">
        <v>162232</v>
      </c>
      <c r="I197" s="114">
        <f t="shared" si="8"/>
        <v>17698217.511625327</v>
      </c>
      <c r="K197" s="16"/>
    </row>
    <row r="198" spans="1:11" x14ac:dyDescent="0.25">
      <c r="A198" s="64" t="s">
        <v>513</v>
      </c>
      <c r="B198" s="39" t="s">
        <v>213</v>
      </c>
      <c r="C198" s="115">
        <v>18011694.19815699</v>
      </c>
      <c r="D198" s="115">
        <v>3269622</v>
      </c>
      <c r="E198" s="100">
        <f t="shared" si="6"/>
        <v>21281316.19815699</v>
      </c>
      <c r="F198" s="115">
        <v>1104091</v>
      </c>
      <c r="G198" s="100">
        <f t="shared" si="7"/>
        <v>22385407.19815699</v>
      </c>
      <c r="H198" s="115">
        <v>874027</v>
      </c>
      <c r="I198" s="114">
        <f t="shared" si="8"/>
        <v>23259434.19815699</v>
      </c>
      <c r="K198" s="16"/>
    </row>
    <row r="199" spans="1:11" x14ac:dyDescent="0.25">
      <c r="A199" s="64" t="s">
        <v>514</v>
      </c>
      <c r="B199" s="39" t="s">
        <v>214</v>
      </c>
      <c r="C199" s="115">
        <v>111030481.9987305</v>
      </c>
      <c r="D199" s="115">
        <v>10652954</v>
      </c>
      <c r="E199" s="100">
        <f t="shared" ref="E199:E262" si="9">C199+D199</f>
        <v>121683435.9987305</v>
      </c>
      <c r="F199" s="115">
        <v>3803159</v>
      </c>
      <c r="G199" s="100">
        <f t="shared" ref="G199:G262" si="10">E199+F199</f>
        <v>125486594.9987305</v>
      </c>
      <c r="H199" s="115">
        <v>2089538</v>
      </c>
      <c r="I199" s="114">
        <f t="shared" ref="I199:I262" si="11">G199+H199</f>
        <v>127576132.9987305</v>
      </c>
      <c r="K199" s="16"/>
    </row>
    <row r="200" spans="1:11" x14ac:dyDescent="0.25">
      <c r="A200" s="64" t="s">
        <v>515</v>
      </c>
      <c r="B200" s="39" t="s">
        <v>215</v>
      </c>
      <c r="C200" s="115">
        <v>31723754.107051954</v>
      </c>
      <c r="D200" s="115">
        <v>4328088</v>
      </c>
      <c r="E200" s="100">
        <f t="shared" si="9"/>
        <v>36051842.107051954</v>
      </c>
      <c r="F200" s="115">
        <v>820398</v>
      </c>
      <c r="G200" s="100">
        <f t="shared" si="10"/>
        <v>36872240.107051954</v>
      </c>
      <c r="H200" s="115">
        <v>306562</v>
      </c>
      <c r="I200" s="114">
        <f t="shared" si="11"/>
        <v>37178802.107051954</v>
      </c>
      <c r="K200" s="16"/>
    </row>
    <row r="201" spans="1:11" x14ac:dyDescent="0.25">
      <c r="A201" s="64" t="s">
        <v>516</v>
      </c>
      <c r="B201" s="39" t="s">
        <v>216</v>
      </c>
      <c r="C201" s="115">
        <v>14347172.761264324</v>
      </c>
      <c r="D201" s="115">
        <v>481696</v>
      </c>
      <c r="E201" s="100">
        <f t="shared" si="9"/>
        <v>14828868.761264324</v>
      </c>
      <c r="F201" s="115">
        <v>535343</v>
      </c>
      <c r="G201" s="100">
        <f t="shared" si="10"/>
        <v>15364211.761264324</v>
      </c>
      <c r="H201" s="115">
        <v>28029</v>
      </c>
      <c r="I201" s="114">
        <f t="shared" si="11"/>
        <v>15392240.761264324</v>
      </c>
      <c r="K201" s="16"/>
    </row>
    <row r="202" spans="1:11" x14ac:dyDescent="0.25">
      <c r="A202" s="64" t="s">
        <v>517</v>
      </c>
      <c r="B202" s="39" t="s">
        <v>217</v>
      </c>
      <c r="C202" s="115">
        <v>17279587.123563856</v>
      </c>
      <c r="D202" s="115">
        <v>2764497</v>
      </c>
      <c r="E202" s="100">
        <f t="shared" si="9"/>
        <v>20044084.123563856</v>
      </c>
      <c r="F202" s="115">
        <v>999729</v>
      </c>
      <c r="G202" s="100">
        <f t="shared" si="10"/>
        <v>21043813.123563856</v>
      </c>
      <c r="H202" s="115">
        <v>284852</v>
      </c>
      <c r="I202" s="114">
        <f t="shared" si="11"/>
        <v>21328665.123563856</v>
      </c>
      <c r="K202" s="16"/>
    </row>
    <row r="203" spans="1:11" x14ac:dyDescent="0.25">
      <c r="A203" s="64" t="s">
        <v>518</v>
      </c>
      <c r="B203" s="39" t="s">
        <v>218</v>
      </c>
      <c r="C203" s="115">
        <v>34880716.737239398</v>
      </c>
      <c r="D203" s="115">
        <v>8885529</v>
      </c>
      <c r="E203" s="100">
        <f t="shared" si="9"/>
        <v>43766245.737239398</v>
      </c>
      <c r="F203" s="115">
        <v>3075374</v>
      </c>
      <c r="G203" s="100">
        <f t="shared" si="10"/>
        <v>46841619.737239398</v>
      </c>
      <c r="H203" s="115">
        <v>1035493</v>
      </c>
      <c r="I203" s="114">
        <f t="shared" si="11"/>
        <v>47877112.737239398</v>
      </c>
      <c r="K203" s="16"/>
    </row>
    <row r="204" spans="1:11" x14ac:dyDescent="0.25">
      <c r="A204" s="64" t="s">
        <v>519</v>
      </c>
      <c r="B204" s="39" t="s">
        <v>219</v>
      </c>
      <c r="C204" s="115">
        <v>21098236.365634024</v>
      </c>
      <c r="D204" s="115">
        <v>3624398</v>
      </c>
      <c r="E204" s="100">
        <f t="shared" si="9"/>
        <v>24722634.365634024</v>
      </c>
      <c r="F204" s="115">
        <v>1020452</v>
      </c>
      <c r="G204" s="100">
        <f t="shared" si="10"/>
        <v>25743086.365634024</v>
      </c>
      <c r="H204" s="115">
        <v>343173</v>
      </c>
      <c r="I204" s="114">
        <f t="shared" si="11"/>
        <v>26086259.365634024</v>
      </c>
      <c r="K204" s="16"/>
    </row>
    <row r="205" spans="1:11" x14ac:dyDescent="0.25">
      <c r="A205" s="64" t="s">
        <v>520</v>
      </c>
      <c r="B205" s="39" t="s">
        <v>220</v>
      </c>
      <c r="C205" s="115">
        <v>9429698.5633166246</v>
      </c>
      <c r="D205" s="115">
        <v>1856185</v>
      </c>
      <c r="E205" s="100">
        <f t="shared" si="9"/>
        <v>11285883.563316625</v>
      </c>
      <c r="F205" s="115">
        <v>398786</v>
      </c>
      <c r="G205" s="100">
        <f t="shared" si="10"/>
        <v>11684669.563316625</v>
      </c>
      <c r="H205" s="115">
        <v>117754</v>
      </c>
      <c r="I205" s="114">
        <f t="shared" si="11"/>
        <v>11802423.563316625</v>
      </c>
      <c r="K205" s="16"/>
    </row>
    <row r="206" spans="1:11" x14ac:dyDescent="0.25">
      <c r="A206" s="64" t="s">
        <v>521</v>
      </c>
      <c r="B206" s="39" t="s">
        <v>221</v>
      </c>
      <c r="C206" s="115">
        <v>7893735.2634442812</v>
      </c>
      <c r="D206" s="115">
        <v>1161948</v>
      </c>
      <c r="E206" s="100">
        <f t="shared" si="9"/>
        <v>9055683.2634442821</v>
      </c>
      <c r="F206" s="115">
        <v>224523</v>
      </c>
      <c r="G206" s="100">
        <f t="shared" si="10"/>
        <v>9280206.2634442821</v>
      </c>
      <c r="H206" s="115">
        <v>97701</v>
      </c>
      <c r="I206" s="114">
        <f t="shared" si="11"/>
        <v>9377907.2634442821</v>
      </c>
      <c r="K206" s="16"/>
    </row>
    <row r="207" spans="1:11" x14ac:dyDescent="0.25">
      <c r="A207" s="64" t="s">
        <v>522</v>
      </c>
      <c r="B207" s="39" t="s">
        <v>222</v>
      </c>
      <c r="C207" s="115">
        <v>20294380.140354816</v>
      </c>
      <c r="D207" s="115">
        <v>4054888</v>
      </c>
      <c r="E207" s="100">
        <f t="shared" si="9"/>
        <v>24349268.140354816</v>
      </c>
      <c r="F207" s="115">
        <v>128225</v>
      </c>
      <c r="G207" s="100">
        <f t="shared" si="10"/>
        <v>24477493.140354816</v>
      </c>
      <c r="H207" s="115">
        <v>478405</v>
      </c>
      <c r="I207" s="114">
        <f t="shared" si="11"/>
        <v>24955898.140354816</v>
      </c>
      <c r="K207" s="16"/>
    </row>
    <row r="208" spans="1:11" x14ac:dyDescent="0.25">
      <c r="A208" s="64" t="s">
        <v>523</v>
      </c>
      <c r="B208" s="39" t="s">
        <v>223</v>
      </c>
      <c r="C208" s="115">
        <v>13187228.158506058</v>
      </c>
      <c r="D208" s="115">
        <v>770253</v>
      </c>
      <c r="E208" s="100">
        <f t="shared" si="9"/>
        <v>13957481.158506058</v>
      </c>
      <c r="F208" s="115">
        <v>251300</v>
      </c>
      <c r="G208" s="100">
        <f t="shared" si="10"/>
        <v>14208781.158506058</v>
      </c>
      <c r="H208" s="115">
        <v>103687</v>
      </c>
      <c r="I208" s="114">
        <f t="shared" si="11"/>
        <v>14312468.158506058</v>
      </c>
      <c r="K208" s="16"/>
    </row>
    <row r="209" spans="1:11" x14ac:dyDescent="0.25">
      <c r="A209" s="64" t="s">
        <v>524</v>
      </c>
      <c r="B209" s="39" t="s">
        <v>224</v>
      </c>
      <c r="C209" s="115">
        <v>9937257.3700218443</v>
      </c>
      <c r="D209" s="115">
        <v>623735</v>
      </c>
      <c r="E209" s="100">
        <f t="shared" si="9"/>
        <v>10560992.370021844</v>
      </c>
      <c r="F209" s="115">
        <v>841297</v>
      </c>
      <c r="G209" s="100">
        <f t="shared" si="10"/>
        <v>11402289.370021844</v>
      </c>
      <c r="H209" s="115">
        <v>94460</v>
      </c>
      <c r="I209" s="114">
        <f t="shared" si="11"/>
        <v>11496749.370021844</v>
      </c>
      <c r="K209" s="16"/>
    </row>
    <row r="210" spans="1:11" x14ac:dyDescent="0.25">
      <c r="A210" s="64" t="s">
        <v>525</v>
      </c>
      <c r="B210" s="39" t="s">
        <v>225</v>
      </c>
      <c r="C210" s="115">
        <v>6898547.9696688615</v>
      </c>
      <c r="D210" s="115">
        <v>422129</v>
      </c>
      <c r="E210" s="100">
        <f t="shared" si="9"/>
        <v>7320676.9696688615</v>
      </c>
      <c r="F210" s="115">
        <v>356120</v>
      </c>
      <c r="G210" s="100">
        <f t="shared" si="10"/>
        <v>7676796.9696688615</v>
      </c>
      <c r="H210" s="115">
        <v>-18604</v>
      </c>
      <c r="I210" s="114">
        <f t="shared" si="11"/>
        <v>7658192.9696688615</v>
      </c>
      <c r="K210" s="16"/>
    </row>
    <row r="211" spans="1:11" x14ac:dyDescent="0.25">
      <c r="A211" s="64" t="s">
        <v>526</v>
      </c>
      <c r="B211" s="39" t="s">
        <v>226</v>
      </c>
      <c r="C211" s="115">
        <v>173066923.58267486</v>
      </c>
      <c r="D211" s="115">
        <v>15433973</v>
      </c>
      <c r="E211" s="100">
        <f t="shared" si="9"/>
        <v>188500896.58267486</v>
      </c>
      <c r="F211" s="115">
        <v>3875644</v>
      </c>
      <c r="G211" s="100">
        <f t="shared" si="10"/>
        <v>192376540.58267486</v>
      </c>
      <c r="H211" s="115">
        <v>2955109</v>
      </c>
      <c r="I211" s="114">
        <f t="shared" si="11"/>
        <v>195331649.58267486</v>
      </c>
      <c r="K211" s="16"/>
    </row>
    <row r="212" spans="1:11" x14ac:dyDescent="0.25">
      <c r="A212" s="64" t="s">
        <v>527</v>
      </c>
      <c r="B212" s="39" t="s">
        <v>227</v>
      </c>
      <c r="C212" s="115">
        <v>26265503.903007332</v>
      </c>
      <c r="D212" s="115">
        <v>5062540</v>
      </c>
      <c r="E212" s="100">
        <f t="shared" si="9"/>
        <v>31328043.903007332</v>
      </c>
      <c r="F212" s="115">
        <v>890189</v>
      </c>
      <c r="G212" s="100">
        <f t="shared" si="10"/>
        <v>32218232.903007332</v>
      </c>
      <c r="H212" s="115">
        <v>525114</v>
      </c>
      <c r="I212" s="114">
        <f t="shared" si="11"/>
        <v>32743346.903007332</v>
      </c>
      <c r="K212" s="16"/>
    </row>
    <row r="213" spans="1:11" x14ac:dyDescent="0.25">
      <c r="A213" s="64" t="s">
        <v>528</v>
      </c>
      <c r="B213" s="39" t="s">
        <v>228</v>
      </c>
      <c r="C213" s="115">
        <v>15152357.674519202</v>
      </c>
      <c r="D213" s="115">
        <v>4234537</v>
      </c>
      <c r="E213" s="100">
        <f t="shared" si="9"/>
        <v>19386894.674519204</v>
      </c>
      <c r="F213" s="115">
        <v>729433</v>
      </c>
      <c r="G213" s="100">
        <f t="shared" si="10"/>
        <v>20116327.674519204</v>
      </c>
      <c r="H213" s="115">
        <v>1063058</v>
      </c>
      <c r="I213" s="114">
        <f t="shared" si="11"/>
        <v>21179385.674519204</v>
      </c>
      <c r="K213" s="16"/>
    </row>
    <row r="214" spans="1:11" x14ac:dyDescent="0.25">
      <c r="A214" s="64" t="s">
        <v>529</v>
      </c>
      <c r="B214" s="39" t="s">
        <v>229</v>
      </c>
      <c r="C214" s="115">
        <v>39844695.014335483</v>
      </c>
      <c r="D214" s="115">
        <v>4478155</v>
      </c>
      <c r="E214" s="100">
        <f t="shared" si="9"/>
        <v>44322850.014335483</v>
      </c>
      <c r="F214" s="115">
        <v>543914</v>
      </c>
      <c r="G214" s="100">
        <f t="shared" si="10"/>
        <v>44866764.014335483</v>
      </c>
      <c r="H214" s="115">
        <v>239613</v>
      </c>
      <c r="I214" s="114">
        <f t="shared" si="11"/>
        <v>45106377.014335483</v>
      </c>
      <c r="K214" s="16"/>
    </row>
    <row r="215" spans="1:11" x14ac:dyDescent="0.25">
      <c r="A215" s="64" t="s">
        <v>530</v>
      </c>
      <c r="B215" s="39" t="s">
        <v>230</v>
      </c>
      <c r="C215" s="115">
        <v>13890104.097634492</v>
      </c>
      <c r="D215" s="115">
        <v>2455663</v>
      </c>
      <c r="E215" s="100">
        <f t="shared" si="9"/>
        <v>16345767.097634492</v>
      </c>
      <c r="F215" s="115">
        <v>526760</v>
      </c>
      <c r="G215" s="100">
        <f t="shared" si="10"/>
        <v>16872527.097634494</v>
      </c>
      <c r="H215" s="115">
        <v>-37483</v>
      </c>
      <c r="I215" s="114">
        <f t="shared" si="11"/>
        <v>16835044.097634494</v>
      </c>
      <c r="K215" s="16"/>
    </row>
    <row r="216" spans="1:11" x14ac:dyDescent="0.25">
      <c r="A216" s="64" t="s">
        <v>531</v>
      </c>
      <c r="B216" s="39" t="s">
        <v>231</v>
      </c>
      <c r="C216" s="115">
        <v>30659475.038541794</v>
      </c>
      <c r="D216" s="115">
        <v>4624730</v>
      </c>
      <c r="E216" s="100">
        <f t="shared" si="9"/>
        <v>35284205.038541794</v>
      </c>
      <c r="F216" s="115">
        <v>995321</v>
      </c>
      <c r="G216" s="100">
        <f t="shared" si="10"/>
        <v>36279526.038541794</v>
      </c>
      <c r="H216" s="115">
        <v>801097</v>
      </c>
      <c r="I216" s="114">
        <f t="shared" si="11"/>
        <v>37080623.038541794</v>
      </c>
      <c r="K216" s="16"/>
    </row>
    <row r="217" spans="1:11" x14ac:dyDescent="0.25">
      <c r="A217" s="64" t="s">
        <v>532</v>
      </c>
      <c r="B217" s="39" t="s">
        <v>232</v>
      </c>
      <c r="C217" s="115">
        <v>6256791.677421161</v>
      </c>
      <c r="D217" s="115">
        <v>745986</v>
      </c>
      <c r="E217" s="100">
        <f t="shared" si="9"/>
        <v>7002777.677421161</v>
      </c>
      <c r="F217" s="115">
        <v>359810</v>
      </c>
      <c r="G217" s="100">
        <f t="shared" si="10"/>
        <v>7362587.677421161</v>
      </c>
      <c r="H217" s="115">
        <v>110868</v>
      </c>
      <c r="I217" s="114">
        <f t="shared" si="11"/>
        <v>7473455.677421161</v>
      </c>
      <c r="K217" s="16"/>
    </row>
    <row r="218" spans="1:11" x14ac:dyDescent="0.25">
      <c r="A218" s="64" t="s">
        <v>533</v>
      </c>
      <c r="B218" s="39" t="s">
        <v>233</v>
      </c>
      <c r="C218" s="115">
        <v>13417091.178296642</v>
      </c>
      <c r="D218" s="115">
        <v>3202291</v>
      </c>
      <c r="E218" s="100">
        <f t="shared" si="9"/>
        <v>16619382.178296642</v>
      </c>
      <c r="F218" s="115">
        <v>425070</v>
      </c>
      <c r="G218" s="100">
        <f t="shared" si="10"/>
        <v>17044452.178296641</v>
      </c>
      <c r="H218" s="115">
        <v>107264</v>
      </c>
      <c r="I218" s="114">
        <f t="shared" si="11"/>
        <v>17151716.178296641</v>
      </c>
      <c r="K218" s="16"/>
    </row>
    <row r="219" spans="1:11" x14ac:dyDescent="0.25">
      <c r="A219" s="64" t="s">
        <v>534</v>
      </c>
      <c r="B219" s="39" t="s">
        <v>234</v>
      </c>
      <c r="C219" s="115">
        <v>10945731.543553945</v>
      </c>
      <c r="D219" s="115">
        <v>1961329</v>
      </c>
      <c r="E219" s="100">
        <f t="shared" si="9"/>
        <v>12907060.543553945</v>
      </c>
      <c r="F219" s="115">
        <v>250675</v>
      </c>
      <c r="G219" s="100">
        <f t="shared" si="10"/>
        <v>13157735.543553945</v>
      </c>
      <c r="H219" s="115">
        <v>288621</v>
      </c>
      <c r="I219" s="114">
        <f t="shared" si="11"/>
        <v>13446356.543553945</v>
      </c>
      <c r="K219" s="16"/>
    </row>
    <row r="220" spans="1:11" x14ac:dyDescent="0.25">
      <c r="A220" s="64" t="s">
        <v>535</v>
      </c>
      <c r="B220" s="39" t="s">
        <v>235</v>
      </c>
      <c r="C220" s="115">
        <v>20008712.225586168</v>
      </c>
      <c r="D220" s="115">
        <v>3795179</v>
      </c>
      <c r="E220" s="100">
        <f t="shared" si="9"/>
        <v>23803891.225586168</v>
      </c>
      <c r="F220" s="115">
        <v>1038139</v>
      </c>
      <c r="G220" s="100">
        <f t="shared" si="10"/>
        <v>24842030.225586168</v>
      </c>
      <c r="H220" s="115">
        <v>276357</v>
      </c>
      <c r="I220" s="114">
        <f t="shared" si="11"/>
        <v>25118387.225586168</v>
      </c>
      <c r="K220" s="16"/>
    </row>
    <row r="221" spans="1:11" x14ac:dyDescent="0.25">
      <c r="A221" s="64" t="s">
        <v>536</v>
      </c>
      <c r="B221" s="39" t="s">
        <v>236</v>
      </c>
      <c r="C221" s="115">
        <v>7693103.379118396</v>
      </c>
      <c r="D221" s="115">
        <v>856101</v>
      </c>
      <c r="E221" s="100">
        <f t="shared" si="9"/>
        <v>8549204.379118396</v>
      </c>
      <c r="F221" s="115">
        <v>23740</v>
      </c>
      <c r="G221" s="100">
        <f t="shared" si="10"/>
        <v>8572944.379118396</v>
      </c>
      <c r="H221" s="115">
        <v>-22171</v>
      </c>
      <c r="I221" s="114">
        <f t="shared" si="11"/>
        <v>8550773.379118396</v>
      </c>
      <c r="K221" s="16"/>
    </row>
    <row r="222" spans="1:11" x14ac:dyDescent="0.25">
      <c r="A222" s="64" t="s">
        <v>537</v>
      </c>
      <c r="B222" s="39" t="s">
        <v>237</v>
      </c>
      <c r="C222" s="115">
        <v>177619008.58731383</v>
      </c>
      <c r="D222" s="115">
        <v>15773089</v>
      </c>
      <c r="E222" s="100">
        <f t="shared" si="9"/>
        <v>193392097.58731383</v>
      </c>
      <c r="F222" s="115">
        <v>2487969</v>
      </c>
      <c r="G222" s="100">
        <f t="shared" si="10"/>
        <v>195880066.58731383</v>
      </c>
      <c r="H222" s="115">
        <v>4010798</v>
      </c>
      <c r="I222" s="114">
        <f t="shared" si="11"/>
        <v>199890864.58731383</v>
      </c>
      <c r="K222" s="16"/>
    </row>
    <row r="223" spans="1:11" x14ac:dyDescent="0.25">
      <c r="A223" s="64" t="s">
        <v>538</v>
      </c>
      <c r="B223" s="39" t="s">
        <v>238</v>
      </c>
      <c r="C223" s="115">
        <v>28436580.055249032</v>
      </c>
      <c r="D223" s="115">
        <v>5621285</v>
      </c>
      <c r="E223" s="100">
        <f t="shared" si="9"/>
        <v>34057865.055249035</v>
      </c>
      <c r="F223" s="115">
        <v>1205698</v>
      </c>
      <c r="G223" s="100">
        <f t="shared" si="10"/>
        <v>35263563.055249035</v>
      </c>
      <c r="H223" s="115">
        <v>779864</v>
      </c>
      <c r="I223" s="114">
        <f t="shared" si="11"/>
        <v>36043427.055249035</v>
      </c>
      <c r="K223" s="16"/>
    </row>
    <row r="224" spans="1:11" x14ac:dyDescent="0.25">
      <c r="A224" s="64" t="s">
        <v>539</v>
      </c>
      <c r="B224" s="39" t="s">
        <v>239</v>
      </c>
      <c r="C224" s="115">
        <v>16174118.727807984</v>
      </c>
      <c r="D224" s="115">
        <v>2286598</v>
      </c>
      <c r="E224" s="100">
        <f t="shared" si="9"/>
        <v>18460716.727807984</v>
      </c>
      <c r="F224" s="115">
        <v>475617</v>
      </c>
      <c r="G224" s="100">
        <f t="shared" si="10"/>
        <v>18936333.727807984</v>
      </c>
      <c r="H224" s="115">
        <v>98581</v>
      </c>
      <c r="I224" s="114">
        <f t="shared" si="11"/>
        <v>19034914.727807984</v>
      </c>
      <c r="K224" s="16"/>
    </row>
    <row r="225" spans="1:11" x14ac:dyDescent="0.25">
      <c r="A225" s="64" t="s">
        <v>540</v>
      </c>
      <c r="B225" s="39" t="s">
        <v>240</v>
      </c>
      <c r="C225" s="115">
        <v>32733556.968559723</v>
      </c>
      <c r="D225" s="115">
        <v>4536401</v>
      </c>
      <c r="E225" s="100">
        <f t="shared" si="9"/>
        <v>37269957.968559727</v>
      </c>
      <c r="F225" s="115">
        <v>1885216</v>
      </c>
      <c r="G225" s="100">
        <f t="shared" si="10"/>
        <v>39155173.968559727</v>
      </c>
      <c r="H225" s="115">
        <v>430726</v>
      </c>
      <c r="I225" s="114">
        <f t="shared" si="11"/>
        <v>39585899.968559727</v>
      </c>
      <c r="K225" s="16"/>
    </row>
    <row r="226" spans="1:11" x14ac:dyDescent="0.25">
      <c r="A226" s="64" t="s">
        <v>541</v>
      </c>
      <c r="B226" s="39" t="s">
        <v>241</v>
      </c>
      <c r="C226" s="115">
        <v>17740641.851120695</v>
      </c>
      <c r="D226" s="115">
        <v>3090591</v>
      </c>
      <c r="E226" s="100">
        <f t="shared" si="9"/>
        <v>20831232.851120695</v>
      </c>
      <c r="F226" s="115">
        <v>1058722</v>
      </c>
      <c r="G226" s="100">
        <f t="shared" si="10"/>
        <v>21889954.851120695</v>
      </c>
      <c r="H226" s="115">
        <v>-126094</v>
      </c>
      <c r="I226" s="114">
        <f t="shared" si="11"/>
        <v>21763860.851120695</v>
      </c>
      <c r="K226" s="16"/>
    </row>
    <row r="227" spans="1:11" x14ac:dyDescent="0.25">
      <c r="A227" s="64" t="s">
        <v>542</v>
      </c>
      <c r="B227" s="39" t="s">
        <v>242</v>
      </c>
      <c r="C227" s="115">
        <v>9252983.062552765</v>
      </c>
      <c r="D227" s="115">
        <v>524107</v>
      </c>
      <c r="E227" s="100">
        <f t="shared" si="9"/>
        <v>9777090.062552765</v>
      </c>
      <c r="F227" s="115">
        <v>629144</v>
      </c>
      <c r="G227" s="100">
        <f t="shared" si="10"/>
        <v>10406234.062552765</v>
      </c>
      <c r="H227" s="115">
        <v>176230</v>
      </c>
      <c r="I227" s="114">
        <f t="shared" si="11"/>
        <v>10582464.062552765</v>
      </c>
      <c r="K227" s="16"/>
    </row>
    <row r="228" spans="1:11" x14ac:dyDescent="0.25">
      <c r="A228" s="64" t="s">
        <v>543</v>
      </c>
      <c r="B228" s="39" t="s">
        <v>243</v>
      </c>
      <c r="C228" s="115">
        <v>13844928.706461776</v>
      </c>
      <c r="D228" s="115">
        <v>7179593</v>
      </c>
      <c r="E228" s="100">
        <f t="shared" si="9"/>
        <v>21024521.706461776</v>
      </c>
      <c r="F228" s="115">
        <v>2087477</v>
      </c>
      <c r="G228" s="100">
        <f t="shared" si="10"/>
        <v>23111998.706461776</v>
      </c>
      <c r="H228" s="115">
        <v>798368</v>
      </c>
      <c r="I228" s="114">
        <f t="shared" si="11"/>
        <v>23910366.706461776</v>
      </c>
      <c r="K228" s="16"/>
    </row>
    <row r="229" spans="1:11" x14ac:dyDescent="0.25">
      <c r="A229" s="64" t="s">
        <v>545</v>
      </c>
      <c r="B229" s="39" t="s">
        <v>244</v>
      </c>
      <c r="C229" s="115">
        <v>13381216.602953603</v>
      </c>
      <c r="D229" s="115">
        <v>2286950</v>
      </c>
      <c r="E229" s="100">
        <f t="shared" si="9"/>
        <v>15668166.602953603</v>
      </c>
      <c r="F229" s="115">
        <v>1240844</v>
      </c>
      <c r="G229" s="100">
        <f t="shared" si="10"/>
        <v>16909010.602953605</v>
      </c>
      <c r="H229" s="115">
        <v>168312</v>
      </c>
      <c r="I229" s="114">
        <f t="shared" si="11"/>
        <v>17077322.602953605</v>
      </c>
      <c r="K229" s="16"/>
    </row>
    <row r="230" spans="1:11" x14ac:dyDescent="0.25">
      <c r="A230" s="64" t="s">
        <v>546</v>
      </c>
      <c r="B230" s="39" t="s">
        <v>245</v>
      </c>
      <c r="C230" s="115">
        <v>20421934.186018955</v>
      </c>
      <c r="D230" s="115">
        <v>5550184</v>
      </c>
      <c r="E230" s="100">
        <f t="shared" si="9"/>
        <v>25972118.186018955</v>
      </c>
      <c r="F230" s="115">
        <v>1938818</v>
      </c>
      <c r="G230" s="100">
        <f t="shared" si="10"/>
        <v>27910936.186018955</v>
      </c>
      <c r="H230" s="115">
        <v>1148808</v>
      </c>
      <c r="I230" s="114">
        <f t="shared" si="11"/>
        <v>29059744.186018955</v>
      </c>
      <c r="K230" s="16"/>
    </row>
    <row r="231" spans="1:11" x14ac:dyDescent="0.25">
      <c r="A231" s="64" t="s">
        <v>547</v>
      </c>
      <c r="B231" s="39" t="s">
        <v>246</v>
      </c>
      <c r="C231" s="115">
        <v>14465425.991098786</v>
      </c>
      <c r="D231" s="115">
        <v>4069475</v>
      </c>
      <c r="E231" s="100">
        <f t="shared" si="9"/>
        <v>18534900.991098784</v>
      </c>
      <c r="F231" s="115">
        <v>1079194</v>
      </c>
      <c r="G231" s="100">
        <f t="shared" si="10"/>
        <v>19614094.991098784</v>
      </c>
      <c r="H231" s="115">
        <v>908797</v>
      </c>
      <c r="I231" s="114">
        <f t="shared" si="11"/>
        <v>20522891.991098784</v>
      </c>
      <c r="K231" s="16"/>
    </row>
    <row r="232" spans="1:11" x14ac:dyDescent="0.25">
      <c r="A232" s="64" t="s">
        <v>548</v>
      </c>
      <c r="B232" s="39" t="s">
        <v>247</v>
      </c>
      <c r="C232" s="115">
        <v>9363264.1645332184</v>
      </c>
      <c r="D232" s="115">
        <v>2221830</v>
      </c>
      <c r="E232" s="100">
        <f t="shared" si="9"/>
        <v>11585094.164533218</v>
      </c>
      <c r="F232" s="115">
        <v>559285</v>
      </c>
      <c r="G232" s="100">
        <f t="shared" si="10"/>
        <v>12144379.164533218</v>
      </c>
      <c r="H232" s="115">
        <v>626840</v>
      </c>
      <c r="I232" s="114">
        <f t="shared" si="11"/>
        <v>12771219.164533218</v>
      </c>
      <c r="K232" s="16"/>
    </row>
    <row r="233" spans="1:11" x14ac:dyDescent="0.25">
      <c r="A233" s="64" t="s">
        <v>549</v>
      </c>
      <c r="B233" s="39" t="s">
        <v>248</v>
      </c>
      <c r="C233" s="115">
        <v>9799073.8205523603</v>
      </c>
      <c r="D233" s="115">
        <v>3181736</v>
      </c>
      <c r="E233" s="100">
        <f t="shared" si="9"/>
        <v>12980809.82055236</v>
      </c>
      <c r="F233" s="115">
        <v>1481369</v>
      </c>
      <c r="G233" s="100">
        <f t="shared" si="10"/>
        <v>14462178.82055236</v>
      </c>
      <c r="H233" s="115">
        <v>259378</v>
      </c>
      <c r="I233" s="114">
        <f t="shared" si="11"/>
        <v>14721556.82055236</v>
      </c>
      <c r="K233" s="16"/>
    </row>
    <row r="234" spans="1:11" x14ac:dyDescent="0.25">
      <c r="A234" s="64" t="s">
        <v>550</v>
      </c>
      <c r="B234" s="39" t="s">
        <v>249</v>
      </c>
      <c r="C234" s="115">
        <v>14254164.602967557</v>
      </c>
      <c r="D234" s="115">
        <v>2041793</v>
      </c>
      <c r="E234" s="100">
        <f t="shared" si="9"/>
        <v>16295957.602967557</v>
      </c>
      <c r="F234" s="115">
        <v>942116</v>
      </c>
      <c r="G234" s="100">
        <f t="shared" si="10"/>
        <v>17238073.602967557</v>
      </c>
      <c r="H234" s="115">
        <v>327443</v>
      </c>
      <c r="I234" s="114">
        <f t="shared" si="11"/>
        <v>17565516.602967557</v>
      </c>
      <c r="K234" s="16"/>
    </row>
    <row r="235" spans="1:11" x14ac:dyDescent="0.25">
      <c r="A235" s="64" t="s">
        <v>551</v>
      </c>
      <c r="B235" s="39" t="s">
        <v>250</v>
      </c>
      <c r="C235" s="115">
        <v>26747817.638174858</v>
      </c>
      <c r="D235" s="115">
        <v>7451293</v>
      </c>
      <c r="E235" s="100">
        <f t="shared" si="9"/>
        <v>34199110.638174862</v>
      </c>
      <c r="F235" s="115">
        <v>2764709</v>
      </c>
      <c r="G235" s="100">
        <f t="shared" si="10"/>
        <v>36963819.638174862</v>
      </c>
      <c r="H235" s="115">
        <v>606280</v>
      </c>
      <c r="I235" s="114">
        <f t="shared" si="11"/>
        <v>37570099.638174862</v>
      </c>
      <c r="K235" s="16"/>
    </row>
    <row r="236" spans="1:11" x14ac:dyDescent="0.25">
      <c r="A236" s="64" t="s">
        <v>552</v>
      </c>
      <c r="B236" s="39" t="s">
        <v>251</v>
      </c>
      <c r="C236" s="115">
        <v>73383436.896150082</v>
      </c>
      <c r="D236" s="115">
        <v>10506705</v>
      </c>
      <c r="E236" s="100">
        <f t="shared" si="9"/>
        <v>83890141.896150082</v>
      </c>
      <c r="F236" s="115">
        <v>4676331</v>
      </c>
      <c r="G236" s="100">
        <f t="shared" si="10"/>
        <v>88566472.896150082</v>
      </c>
      <c r="H236" s="115">
        <v>1762745</v>
      </c>
      <c r="I236" s="114">
        <f t="shared" si="11"/>
        <v>90329217.896150082</v>
      </c>
      <c r="K236" s="16"/>
    </row>
    <row r="237" spans="1:11" x14ac:dyDescent="0.25">
      <c r="A237" s="64" t="s">
        <v>553</v>
      </c>
      <c r="B237" s="39" t="s">
        <v>252</v>
      </c>
      <c r="C237" s="115">
        <v>63401004.134955525</v>
      </c>
      <c r="D237" s="115">
        <v>11076387</v>
      </c>
      <c r="E237" s="100">
        <f t="shared" si="9"/>
        <v>74477391.134955525</v>
      </c>
      <c r="F237" s="115">
        <v>3717765</v>
      </c>
      <c r="G237" s="100">
        <f t="shared" si="10"/>
        <v>78195156.134955525</v>
      </c>
      <c r="H237" s="115">
        <v>1038387</v>
      </c>
      <c r="I237" s="114">
        <f t="shared" si="11"/>
        <v>79233543.134955525</v>
      </c>
      <c r="K237" s="16"/>
    </row>
    <row r="238" spans="1:11" x14ac:dyDescent="0.25">
      <c r="A238" s="64" t="s">
        <v>554</v>
      </c>
      <c r="B238" s="39" t="s">
        <v>253</v>
      </c>
      <c r="C238" s="115">
        <v>14591651.348787257</v>
      </c>
      <c r="D238" s="115">
        <v>3109270</v>
      </c>
      <c r="E238" s="100">
        <f t="shared" si="9"/>
        <v>17700921.348787256</v>
      </c>
      <c r="F238" s="115">
        <v>905736</v>
      </c>
      <c r="G238" s="100">
        <f t="shared" si="10"/>
        <v>18606657.348787256</v>
      </c>
      <c r="H238" s="115">
        <v>615743</v>
      </c>
      <c r="I238" s="114">
        <f t="shared" si="11"/>
        <v>19222400.348787256</v>
      </c>
      <c r="K238" s="16"/>
    </row>
    <row r="239" spans="1:11" x14ac:dyDescent="0.25">
      <c r="A239" s="64" t="s">
        <v>555</v>
      </c>
      <c r="B239" s="39" t="s">
        <v>254</v>
      </c>
      <c r="C239" s="115">
        <v>20355499.787235547</v>
      </c>
      <c r="D239" s="115">
        <v>2928444</v>
      </c>
      <c r="E239" s="100">
        <f t="shared" si="9"/>
        <v>23283943.787235547</v>
      </c>
      <c r="F239" s="115">
        <v>759634</v>
      </c>
      <c r="G239" s="100">
        <f t="shared" si="10"/>
        <v>24043577.787235547</v>
      </c>
      <c r="H239" s="115">
        <v>381431</v>
      </c>
      <c r="I239" s="114">
        <f t="shared" si="11"/>
        <v>24425008.787235547</v>
      </c>
      <c r="K239" s="16"/>
    </row>
    <row r="240" spans="1:11" x14ac:dyDescent="0.25">
      <c r="A240" s="64" t="s">
        <v>556</v>
      </c>
      <c r="B240" s="39" t="s">
        <v>255</v>
      </c>
      <c r="C240" s="115">
        <v>29111553.546888437</v>
      </c>
      <c r="D240" s="115">
        <v>3764680</v>
      </c>
      <c r="E240" s="100">
        <f t="shared" si="9"/>
        <v>32876233.546888437</v>
      </c>
      <c r="F240" s="115">
        <v>1411821</v>
      </c>
      <c r="G240" s="100">
        <f t="shared" si="10"/>
        <v>34288054.546888441</v>
      </c>
      <c r="H240" s="115">
        <v>642289</v>
      </c>
      <c r="I240" s="114">
        <f t="shared" si="11"/>
        <v>34930343.546888441</v>
      </c>
      <c r="K240" s="16"/>
    </row>
    <row r="241" spans="1:11" x14ac:dyDescent="0.25">
      <c r="A241" s="64" t="s">
        <v>557</v>
      </c>
      <c r="B241" s="39" t="s">
        <v>256</v>
      </c>
      <c r="C241" s="115">
        <v>33748674.581970163</v>
      </c>
      <c r="D241" s="115">
        <v>4260217</v>
      </c>
      <c r="E241" s="100">
        <f t="shared" si="9"/>
        <v>38008891.581970163</v>
      </c>
      <c r="F241" s="115">
        <v>1466302</v>
      </c>
      <c r="G241" s="100">
        <f t="shared" si="10"/>
        <v>39475193.581970163</v>
      </c>
      <c r="H241" s="115">
        <v>493973</v>
      </c>
      <c r="I241" s="114">
        <f t="shared" si="11"/>
        <v>39969166.581970163</v>
      </c>
      <c r="K241" s="16"/>
    </row>
    <row r="242" spans="1:11" x14ac:dyDescent="0.25">
      <c r="A242" s="64" t="s">
        <v>558</v>
      </c>
      <c r="B242" s="39" t="s">
        <v>257</v>
      </c>
      <c r="C242" s="115">
        <v>7938910.6546169976</v>
      </c>
      <c r="D242" s="115">
        <v>2189427</v>
      </c>
      <c r="E242" s="100">
        <f t="shared" si="9"/>
        <v>10128337.654616997</v>
      </c>
      <c r="F242" s="115">
        <v>637680</v>
      </c>
      <c r="G242" s="100">
        <f t="shared" si="10"/>
        <v>10766017.654616997</v>
      </c>
      <c r="H242" s="115">
        <v>225345</v>
      </c>
      <c r="I242" s="114">
        <f t="shared" si="11"/>
        <v>10991362.654616997</v>
      </c>
      <c r="K242" s="16"/>
    </row>
    <row r="243" spans="1:11" x14ac:dyDescent="0.25">
      <c r="A243" s="64" t="s">
        <v>559</v>
      </c>
      <c r="B243" s="39" t="s">
        <v>258</v>
      </c>
      <c r="C243" s="115">
        <v>13359957.595342914</v>
      </c>
      <c r="D243" s="115">
        <v>2097322</v>
      </c>
      <c r="E243" s="100">
        <f t="shared" si="9"/>
        <v>15457279.595342914</v>
      </c>
      <c r="F243" s="115">
        <v>547909</v>
      </c>
      <c r="G243" s="100">
        <f t="shared" si="10"/>
        <v>16005188.595342914</v>
      </c>
      <c r="H243" s="115">
        <v>143779</v>
      </c>
      <c r="I243" s="114">
        <f t="shared" si="11"/>
        <v>16148967.595342914</v>
      </c>
      <c r="K243" s="16"/>
    </row>
    <row r="244" spans="1:11" x14ac:dyDescent="0.25">
      <c r="A244" s="64" t="s">
        <v>560</v>
      </c>
      <c r="B244" s="39" t="s">
        <v>259</v>
      </c>
      <c r="C244" s="115">
        <v>15653273.041346082</v>
      </c>
      <c r="D244" s="115">
        <v>1722340</v>
      </c>
      <c r="E244" s="100">
        <f t="shared" si="9"/>
        <v>17375613.041346081</v>
      </c>
      <c r="F244" s="115">
        <v>571370</v>
      </c>
      <c r="G244" s="100">
        <f t="shared" si="10"/>
        <v>17946983.041346081</v>
      </c>
      <c r="H244" s="115">
        <v>210820</v>
      </c>
      <c r="I244" s="114">
        <f t="shared" si="11"/>
        <v>18157803.041346081</v>
      </c>
      <c r="K244" s="16"/>
    </row>
    <row r="245" spans="1:11" x14ac:dyDescent="0.25">
      <c r="A245" s="64" t="s">
        <v>561</v>
      </c>
      <c r="B245" s="39" t="s">
        <v>260</v>
      </c>
      <c r="C245" s="115">
        <v>13050373.297012242</v>
      </c>
      <c r="D245" s="115">
        <v>2055975</v>
      </c>
      <c r="E245" s="100">
        <f t="shared" si="9"/>
        <v>15106348.297012242</v>
      </c>
      <c r="F245" s="115">
        <v>621199</v>
      </c>
      <c r="G245" s="100">
        <f t="shared" si="10"/>
        <v>15727547.297012242</v>
      </c>
      <c r="H245" s="115">
        <v>611388</v>
      </c>
      <c r="I245" s="114">
        <f t="shared" si="11"/>
        <v>16338935.297012242</v>
      </c>
      <c r="K245" s="16"/>
    </row>
    <row r="246" spans="1:11" x14ac:dyDescent="0.25">
      <c r="A246" s="64" t="s">
        <v>562</v>
      </c>
      <c r="B246" s="39" t="s">
        <v>261</v>
      </c>
      <c r="C246" s="115">
        <v>25496193.565095492</v>
      </c>
      <c r="D246" s="115">
        <v>2791008</v>
      </c>
      <c r="E246" s="100">
        <f t="shared" si="9"/>
        <v>28287201.565095492</v>
      </c>
      <c r="F246" s="115">
        <v>1528199</v>
      </c>
      <c r="G246" s="100">
        <f t="shared" si="10"/>
        <v>29815400.565095492</v>
      </c>
      <c r="H246" s="115">
        <v>661242</v>
      </c>
      <c r="I246" s="114">
        <f t="shared" si="11"/>
        <v>30476642.565095492</v>
      </c>
      <c r="K246" s="16"/>
    </row>
    <row r="247" spans="1:11" x14ac:dyDescent="0.25">
      <c r="A247" s="64" t="s">
        <v>563</v>
      </c>
      <c r="B247" s="39" t="s">
        <v>262</v>
      </c>
      <c r="C247" s="115">
        <v>123094968.81779701</v>
      </c>
      <c r="D247" s="115">
        <v>17780489</v>
      </c>
      <c r="E247" s="100">
        <f t="shared" si="9"/>
        <v>140875457.81779701</v>
      </c>
      <c r="F247" s="115">
        <v>3383694</v>
      </c>
      <c r="G247" s="100">
        <f t="shared" si="10"/>
        <v>144259151.81779701</v>
      </c>
      <c r="H247" s="115">
        <v>1589342</v>
      </c>
      <c r="I247" s="114">
        <f t="shared" si="11"/>
        <v>145848493.81779701</v>
      </c>
      <c r="K247" s="16"/>
    </row>
    <row r="248" spans="1:11" x14ac:dyDescent="0.25">
      <c r="A248" s="64" t="s">
        <v>564</v>
      </c>
      <c r="B248" s="39" t="s">
        <v>263</v>
      </c>
      <c r="C248" s="115">
        <v>48889074.064708352</v>
      </c>
      <c r="D248" s="115">
        <v>8615939</v>
      </c>
      <c r="E248" s="100">
        <f t="shared" si="9"/>
        <v>57505013.064708352</v>
      </c>
      <c r="F248" s="115">
        <v>3397073</v>
      </c>
      <c r="G248" s="100">
        <f t="shared" si="10"/>
        <v>60902086.064708352</v>
      </c>
      <c r="H248" s="115">
        <v>518353</v>
      </c>
      <c r="I248" s="114">
        <f t="shared" si="11"/>
        <v>61420439.064708352</v>
      </c>
      <c r="K248" s="16"/>
    </row>
    <row r="249" spans="1:11" x14ac:dyDescent="0.25">
      <c r="A249" s="64" t="s">
        <v>565</v>
      </c>
      <c r="B249" s="39" t="s">
        <v>264</v>
      </c>
      <c r="C249" s="115">
        <v>34713302.052305214</v>
      </c>
      <c r="D249" s="115">
        <v>7483529</v>
      </c>
      <c r="E249" s="100">
        <f t="shared" si="9"/>
        <v>42196831.052305214</v>
      </c>
      <c r="F249" s="115">
        <v>3372593</v>
      </c>
      <c r="G249" s="100">
        <f t="shared" si="10"/>
        <v>45569424.052305214</v>
      </c>
      <c r="H249" s="115">
        <v>-445209</v>
      </c>
      <c r="I249" s="114">
        <f t="shared" si="11"/>
        <v>45124215.052305214</v>
      </c>
      <c r="K249" s="16"/>
    </row>
    <row r="250" spans="1:11" x14ac:dyDescent="0.25">
      <c r="A250" s="64" t="s">
        <v>566</v>
      </c>
      <c r="B250" s="39" t="s">
        <v>265</v>
      </c>
      <c r="C250" s="115">
        <v>34807638.898577653</v>
      </c>
      <c r="D250" s="115">
        <v>6015549</v>
      </c>
      <c r="E250" s="100">
        <f t="shared" si="9"/>
        <v>40823187.898577653</v>
      </c>
      <c r="F250" s="115">
        <v>2029810</v>
      </c>
      <c r="G250" s="100">
        <f t="shared" si="10"/>
        <v>42852997.898577653</v>
      </c>
      <c r="H250" s="115">
        <v>629342</v>
      </c>
      <c r="I250" s="114">
        <f t="shared" si="11"/>
        <v>43482339.898577653</v>
      </c>
      <c r="K250" s="16"/>
    </row>
    <row r="251" spans="1:11" x14ac:dyDescent="0.25">
      <c r="A251" s="64" t="s">
        <v>567</v>
      </c>
      <c r="B251" s="39" t="s">
        <v>266</v>
      </c>
      <c r="C251" s="115">
        <v>49076419.069277555</v>
      </c>
      <c r="D251" s="115">
        <v>9203181</v>
      </c>
      <c r="E251" s="100">
        <f t="shared" si="9"/>
        <v>58279600.069277555</v>
      </c>
      <c r="F251" s="115">
        <v>3911292</v>
      </c>
      <c r="G251" s="100">
        <f t="shared" si="10"/>
        <v>62190892.069277555</v>
      </c>
      <c r="H251" s="115">
        <v>1012723</v>
      </c>
      <c r="I251" s="114">
        <f t="shared" si="11"/>
        <v>63203615.069277555</v>
      </c>
      <c r="K251" s="16"/>
    </row>
    <row r="252" spans="1:11" x14ac:dyDescent="0.25">
      <c r="A252" s="64" t="s">
        <v>568</v>
      </c>
      <c r="B252" s="39" t="s">
        <v>267</v>
      </c>
      <c r="C252" s="115">
        <v>13887446.721683156</v>
      </c>
      <c r="D252" s="115">
        <v>315117</v>
      </c>
      <c r="E252" s="100">
        <f t="shared" si="9"/>
        <v>14202563.721683156</v>
      </c>
      <c r="F252" s="115">
        <v>358992</v>
      </c>
      <c r="G252" s="100">
        <f t="shared" si="10"/>
        <v>14561555.721683156</v>
      </c>
      <c r="H252" s="115">
        <v>208926</v>
      </c>
      <c r="I252" s="114">
        <f t="shared" si="11"/>
        <v>14770481.721683156</v>
      </c>
      <c r="K252" s="16"/>
    </row>
    <row r="253" spans="1:11" x14ac:dyDescent="0.25">
      <c r="A253" s="64" t="s">
        <v>569</v>
      </c>
      <c r="B253" s="39" t="s">
        <v>268</v>
      </c>
      <c r="C253" s="115">
        <v>23698478.73401653</v>
      </c>
      <c r="D253" s="115">
        <v>3953878</v>
      </c>
      <c r="E253" s="100">
        <f t="shared" si="9"/>
        <v>27652356.73401653</v>
      </c>
      <c r="F253" s="115">
        <v>967944</v>
      </c>
      <c r="G253" s="100">
        <f t="shared" si="10"/>
        <v>28620300.73401653</v>
      </c>
      <c r="H253" s="115">
        <v>426816</v>
      </c>
      <c r="I253" s="114">
        <f t="shared" si="11"/>
        <v>29047116.73401653</v>
      </c>
      <c r="K253" s="16"/>
    </row>
    <row r="254" spans="1:11" x14ac:dyDescent="0.25">
      <c r="A254" s="64" t="s">
        <v>570</v>
      </c>
      <c r="B254" s="39" t="s">
        <v>269</v>
      </c>
      <c r="C254" s="115">
        <v>33132163.361260157</v>
      </c>
      <c r="D254" s="115">
        <v>4942977</v>
      </c>
      <c r="E254" s="100">
        <f t="shared" si="9"/>
        <v>38075140.361260161</v>
      </c>
      <c r="F254" s="115">
        <v>1767165</v>
      </c>
      <c r="G254" s="100">
        <f t="shared" si="10"/>
        <v>39842305.361260161</v>
      </c>
      <c r="H254" s="115">
        <v>659961</v>
      </c>
      <c r="I254" s="114">
        <f t="shared" si="11"/>
        <v>40502266.361260161</v>
      </c>
      <c r="K254" s="16"/>
    </row>
    <row r="255" spans="1:11" x14ac:dyDescent="0.25">
      <c r="A255" s="64" t="s">
        <v>571</v>
      </c>
      <c r="B255" s="39" t="s">
        <v>270</v>
      </c>
      <c r="C255" s="115">
        <v>125680595.61844715</v>
      </c>
      <c r="D255" s="115">
        <v>17488428</v>
      </c>
      <c r="E255" s="100">
        <f t="shared" si="9"/>
        <v>143169023.61844715</v>
      </c>
      <c r="F255" s="115">
        <v>5236928</v>
      </c>
      <c r="G255" s="100">
        <f t="shared" si="10"/>
        <v>148405951.61844715</v>
      </c>
      <c r="H255" s="115">
        <v>1985432</v>
      </c>
      <c r="I255" s="114">
        <f t="shared" si="11"/>
        <v>150391383.61844715</v>
      </c>
      <c r="K255" s="16"/>
    </row>
    <row r="256" spans="1:11" x14ac:dyDescent="0.25">
      <c r="A256" s="64" t="s">
        <v>572</v>
      </c>
      <c r="B256" s="39" t="s">
        <v>271</v>
      </c>
      <c r="C256" s="115">
        <v>26125991.665562179</v>
      </c>
      <c r="D256" s="115">
        <v>3551743</v>
      </c>
      <c r="E256" s="100">
        <f t="shared" si="9"/>
        <v>29677734.665562179</v>
      </c>
      <c r="F256" s="115">
        <v>1200949</v>
      </c>
      <c r="G256" s="100">
        <f t="shared" si="10"/>
        <v>30878683.665562179</v>
      </c>
      <c r="H256" s="115">
        <v>503644</v>
      </c>
      <c r="I256" s="114">
        <f t="shared" si="11"/>
        <v>31382327.665562179</v>
      </c>
      <c r="K256" s="16"/>
    </row>
    <row r="257" spans="1:11" x14ac:dyDescent="0.25">
      <c r="A257" s="64" t="s">
        <v>573</v>
      </c>
      <c r="B257" s="39" t="s">
        <v>272</v>
      </c>
      <c r="C257" s="100">
        <v>27507827.160257019</v>
      </c>
      <c r="D257" s="100">
        <v>1712108</v>
      </c>
      <c r="E257" s="100">
        <f t="shared" si="9"/>
        <v>29219935.160257019</v>
      </c>
      <c r="F257" s="100">
        <v>744402</v>
      </c>
      <c r="G257" s="100">
        <f t="shared" si="10"/>
        <v>29964337.160257019</v>
      </c>
      <c r="H257" s="100">
        <v>266575</v>
      </c>
      <c r="I257" s="114">
        <f t="shared" si="11"/>
        <v>30230912.160257019</v>
      </c>
      <c r="K257" s="16"/>
    </row>
    <row r="258" spans="1:11" x14ac:dyDescent="0.25">
      <c r="A258" s="64" t="s">
        <v>574</v>
      </c>
      <c r="B258" s="39" t="s">
        <v>273</v>
      </c>
      <c r="C258" s="115">
        <v>73437913.103152484</v>
      </c>
      <c r="D258" s="115">
        <v>16785264</v>
      </c>
      <c r="E258" s="100">
        <f t="shared" si="9"/>
        <v>90223177.103152484</v>
      </c>
      <c r="F258" s="115">
        <v>2906271</v>
      </c>
      <c r="G258" s="100">
        <f t="shared" si="10"/>
        <v>93129448.103152484</v>
      </c>
      <c r="H258" s="115">
        <v>1607153</v>
      </c>
      <c r="I258" s="114">
        <f t="shared" si="11"/>
        <v>94736601.103152484</v>
      </c>
      <c r="K258" s="16"/>
    </row>
    <row r="259" spans="1:11" x14ac:dyDescent="0.25">
      <c r="A259" s="64" t="s">
        <v>575</v>
      </c>
      <c r="B259" s="39" t="s">
        <v>274</v>
      </c>
      <c r="C259" s="115">
        <v>7662543.5556780286</v>
      </c>
      <c r="D259" s="115">
        <v>224835</v>
      </c>
      <c r="E259" s="100">
        <f t="shared" si="9"/>
        <v>7887378.5556780286</v>
      </c>
      <c r="F259" s="115">
        <v>181373</v>
      </c>
      <c r="G259" s="100">
        <f t="shared" si="10"/>
        <v>8068751.5556780286</v>
      </c>
      <c r="H259" s="115">
        <v>289701</v>
      </c>
      <c r="I259" s="114">
        <f t="shared" si="11"/>
        <v>8358452.5556780286</v>
      </c>
      <c r="K259" s="16"/>
    </row>
    <row r="260" spans="1:11" x14ac:dyDescent="0.25">
      <c r="A260" s="64" t="s">
        <v>576</v>
      </c>
      <c r="B260" s="39" t="s">
        <v>275</v>
      </c>
      <c r="C260" s="115">
        <v>9466901.8266353309</v>
      </c>
      <c r="D260" s="115">
        <v>182229</v>
      </c>
      <c r="E260" s="100">
        <f t="shared" si="9"/>
        <v>9649130.8266353309</v>
      </c>
      <c r="F260" s="115">
        <v>472289</v>
      </c>
      <c r="G260" s="100">
        <f t="shared" si="10"/>
        <v>10121419.826635331</v>
      </c>
      <c r="H260" s="115">
        <v>285645</v>
      </c>
      <c r="I260" s="114">
        <f t="shared" si="11"/>
        <v>10407064.826635331</v>
      </c>
      <c r="K260" s="16"/>
    </row>
    <row r="261" spans="1:11" x14ac:dyDescent="0.25">
      <c r="A261" s="64" t="s">
        <v>577</v>
      </c>
      <c r="B261" s="39" t="s">
        <v>276</v>
      </c>
      <c r="C261" s="115">
        <v>18997580.676102731</v>
      </c>
      <c r="D261" s="115">
        <v>2409174</v>
      </c>
      <c r="E261" s="100">
        <f t="shared" si="9"/>
        <v>21406754.676102731</v>
      </c>
      <c r="F261" s="115">
        <v>1009056</v>
      </c>
      <c r="G261" s="100">
        <f t="shared" si="10"/>
        <v>22415810.676102731</v>
      </c>
      <c r="H261" s="115">
        <v>1369379</v>
      </c>
      <c r="I261" s="114">
        <f t="shared" si="11"/>
        <v>23785189.676102731</v>
      </c>
      <c r="K261" s="16"/>
    </row>
    <row r="262" spans="1:11" x14ac:dyDescent="0.25">
      <c r="A262" s="64" t="s">
        <v>578</v>
      </c>
      <c r="B262" s="39" t="s">
        <v>277</v>
      </c>
      <c r="C262" s="115">
        <v>16846434.843496051</v>
      </c>
      <c r="D262" s="115">
        <v>776998</v>
      </c>
      <c r="E262" s="100">
        <f t="shared" si="9"/>
        <v>17623432.843496051</v>
      </c>
      <c r="F262" s="115">
        <v>821618</v>
      </c>
      <c r="G262" s="100">
        <f t="shared" si="10"/>
        <v>18445050.843496051</v>
      </c>
      <c r="H262" s="115">
        <v>511928</v>
      </c>
      <c r="I262" s="114">
        <f t="shared" si="11"/>
        <v>18956978.843496051</v>
      </c>
      <c r="K262" s="16"/>
    </row>
    <row r="263" spans="1:11" x14ac:dyDescent="0.25">
      <c r="A263" s="64" t="s">
        <v>579</v>
      </c>
      <c r="B263" s="39" t="s">
        <v>278</v>
      </c>
      <c r="C263" s="115">
        <v>13430378.058053324</v>
      </c>
      <c r="D263" s="115">
        <v>6745331</v>
      </c>
      <c r="E263" s="100">
        <f t="shared" ref="E263:E295" si="12">C263+D263</f>
        <v>20175709.058053322</v>
      </c>
      <c r="F263" s="115">
        <v>1993309</v>
      </c>
      <c r="G263" s="100">
        <f t="shared" ref="G263:G295" si="13">E263+F263</f>
        <v>22169018.058053322</v>
      </c>
      <c r="H263" s="115">
        <v>886473</v>
      </c>
      <c r="I263" s="114">
        <f t="shared" ref="I263:I295" si="14">G263+H263</f>
        <v>23055491.058053322</v>
      </c>
      <c r="K263" s="16"/>
    </row>
    <row r="264" spans="1:11" x14ac:dyDescent="0.25">
      <c r="A264" s="64" t="s">
        <v>580</v>
      </c>
      <c r="B264" s="39" t="s">
        <v>279</v>
      </c>
      <c r="C264" s="115">
        <v>10088727.79924801</v>
      </c>
      <c r="D264" s="115">
        <v>2502827</v>
      </c>
      <c r="E264" s="100">
        <f t="shared" si="12"/>
        <v>12591554.79924801</v>
      </c>
      <c r="F264" s="115">
        <v>624445</v>
      </c>
      <c r="G264" s="100">
        <f t="shared" si="13"/>
        <v>13215999.79924801</v>
      </c>
      <c r="H264" s="115">
        <v>950737</v>
      </c>
      <c r="I264" s="114">
        <f t="shared" si="14"/>
        <v>14166736.79924801</v>
      </c>
      <c r="K264" s="16"/>
    </row>
    <row r="265" spans="1:11" x14ac:dyDescent="0.25">
      <c r="A265" s="64" t="s">
        <v>581</v>
      </c>
      <c r="B265" s="39" t="s">
        <v>280</v>
      </c>
      <c r="C265" s="115">
        <v>14219618.715600185</v>
      </c>
      <c r="D265" s="115">
        <v>7343192</v>
      </c>
      <c r="E265" s="100">
        <f t="shared" si="12"/>
        <v>21562810.715600185</v>
      </c>
      <c r="F265" s="115">
        <v>2183529</v>
      </c>
      <c r="G265" s="100">
        <f t="shared" si="13"/>
        <v>23746339.715600185</v>
      </c>
      <c r="H265" s="115">
        <v>1091008</v>
      </c>
      <c r="I265" s="114">
        <f t="shared" si="14"/>
        <v>24837347.715600185</v>
      </c>
      <c r="K265" s="16"/>
    </row>
    <row r="266" spans="1:11" x14ac:dyDescent="0.25">
      <c r="A266" s="64" t="s">
        <v>582</v>
      </c>
      <c r="B266" s="39" t="s">
        <v>281</v>
      </c>
      <c r="C266" s="115">
        <v>77972725.164107755</v>
      </c>
      <c r="D266" s="115">
        <v>8570780</v>
      </c>
      <c r="E266" s="100">
        <f t="shared" si="12"/>
        <v>86543505.164107755</v>
      </c>
      <c r="F266" s="115">
        <v>3242843</v>
      </c>
      <c r="G266" s="100">
        <f t="shared" si="13"/>
        <v>89786348.164107755</v>
      </c>
      <c r="H266" s="115">
        <v>1837222</v>
      </c>
      <c r="I266" s="114">
        <f t="shared" si="14"/>
        <v>91623570.164107755</v>
      </c>
      <c r="K266" s="16"/>
    </row>
    <row r="267" spans="1:11" x14ac:dyDescent="0.25">
      <c r="A267" s="64" t="s">
        <v>583</v>
      </c>
      <c r="B267" s="39" t="s">
        <v>282</v>
      </c>
      <c r="C267" s="115">
        <v>9817675.4522117134</v>
      </c>
      <c r="D267" s="115">
        <v>1824744</v>
      </c>
      <c r="E267" s="100">
        <f t="shared" si="12"/>
        <v>11642419.452211713</v>
      </c>
      <c r="F267" s="115">
        <v>744278</v>
      </c>
      <c r="G267" s="100">
        <f t="shared" si="13"/>
        <v>12386697.452211713</v>
      </c>
      <c r="H267" s="115">
        <v>-885</v>
      </c>
      <c r="I267" s="114">
        <f t="shared" si="14"/>
        <v>12385812.452211713</v>
      </c>
      <c r="K267" s="16"/>
    </row>
    <row r="268" spans="1:11" x14ac:dyDescent="0.25">
      <c r="A268" s="64" t="s">
        <v>584</v>
      </c>
      <c r="B268" s="39" t="s">
        <v>283</v>
      </c>
      <c r="C268" s="115">
        <v>3390811.7139050337</v>
      </c>
      <c r="D268" s="115">
        <v>110810</v>
      </c>
      <c r="E268" s="100">
        <f t="shared" si="12"/>
        <v>3501621.7139050337</v>
      </c>
      <c r="F268" s="115">
        <v>132491</v>
      </c>
      <c r="G268" s="100">
        <f t="shared" si="13"/>
        <v>3634112.7139050337</v>
      </c>
      <c r="H268" s="115">
        <v>-9713</v>
      </c>
      <c r="I268" s="114">
        <f t="shared" si="14"/>
        <v>3624399.7139050337</v>
      </c>
      <c r="K268" s="16"/>
    </row>
    <row r="269" spans="1:11" x14ac:dyDescent="0.25">
      <c r="A269" s="64" t="s">
        <v>585</v>
      </c>
      <c r="B269" s="39" t="s">
        <v>284</v>
      </c>
      <c r="C269" s="115">
        <v>7511073.1264518639</v>
      </c>
      <c r="D269" s="115">
        <v>105256</v>
      </c>
      <c r="E269" s="100">
        <f t="shared" si="12"/>
        <v>7616329.1264518639</v>
      </c>
      <c r="F269" s="115">
        <v>346599</v>
      </c>
      <c r="G269" s="100">
        <f t="shared" si="13"/>
        <v>7962928.1264518639</v>
      </c>
      <c r="H269" s="115">
        <v>-23089</v>
      </c>
      <c r="I269" s="114">
        <f t="shared" si="14"/>
        <v>7939839.1264518639</v>
      </c>
      <c r="K269" s="16"/>
    </row>
    <row r="270" spans="1:11" x14ac:dyDescent="0.25">
      <c r="A270" s="64" t="s">
        <v>586</v>
      </c>
      <c r="B270" s="39" t="s">
        <v>285</v>
      </c>
      <c r="C270" s="115">
        <v>9211793.7353070527</v>
      </c>
      <c r="D270" s="115">
        <v>1425577</v>
      </c>
      <c r="E270" s="100">
        <f t="shared" si="12"/>
        <v>10637370.735307053</v>
      </c>
      <c r="F270" s="115">
        <v>382072</v>
      </c>
      <c r="G270" s="100">
        <f t="shared" si="13"/>
        <v>11019442.735307053</v>
      </c>
      <c r="H270" s="115">
        <v>103491</v>
      </c>
      <c r="I270" s="114">
        <f t="shared" si="14"/>
        <v>11122933.735307053</v>
      </c>
      <c r="K270" s="16"/>
    </row>
    <row r="271" spans="1:11" x14ac:dyDescent="0.25">
      <c r="A271" s="64" t="s">
        <v>587</v>
      </c>
      <c r="B271" s="39" t="s">
        <v>286</v>
      </c>
      <c r="C271" s="115">
        <v>5846227.092939713</v>
      </c>
      <c r="D271" s="115">
        <v>-39217</v>
      </c>
      <c r="E271" s="100">
        <f t="shared" si="12"/>
        <v>5807010.092939713</v>
      </c>
      <c r="F271" s="115">
        <v>77893</v>
      </c>
      <c r="G271" s="100">
        <f t="shared" si="13"/>
        <v>5884903.092939713</v>
      </c>
      <c r="H271" s="115">
        <v>36709</v>
      </c>
      <c r="I271" s="114">
        <f t="shared" si="14"/>
        <v>5921612.092939713</v>
      </c>
      <c r="K271" s="16"/>
    </row>
    <row r="272" spans="1:11" x14ac:dyDescent="0.25">
      <c r="A272" s="64" t="s">
        <v>588</v>
      </c>
      <c r="B272" s="39" t="s">
        <v>287</v>
      </c>
      <c r="C272" s="115">
        <v>4429845.7108775014</v>
      </c>
      <c r="D272" s="115">
        <v>167963</v>
      </c>
      <c r="E272" s="100">
        <f t="shared" si="12"/>
        <v>4597808.7108775014</v>
      </c>
      <c r="F272" s="115">
        <v>-583</v>
      </c>
      <c r="G272" s="100">
        <f t="shared" si="13"/>
        <v>4597225.7108775014</v>
      </c>
      <c r="H272" s="115">
        <v>8761</v>
      </c>
      <c r="I272" s="114">
        <f t="shared" si="14"/>
        <v>4605986.7108775014</v>
      </c>
      <c r="K272" s="16"/>
    </row>
    <row r="273" spans="1:11" x14ac:dyDescent="0.25">
      <c r="A273" s="64" t="s">
        <v>589</v>
      </c>
      <c r="B273" s="39" t="s">
        <v>288</v>
      </c>
      <c r="C273" s="115">
        <v>8491644.8524949346</v>
      </c>
      <c r="D273" s="115">
        <v>1910600</v>
      </c>
      <c r="E273" s="100">
        <f t="shared" si="12"/>
        <v>10402244.852494935</v>
      </c>
      <c r="F273" s="115">
        <v>555310</v>
      </c>
      <c r="G273" s="100">
        <f t="shared" si="13"/>
        <v>10957554.852494935</v>
      </c>
      <c r="H273" s="115">
        <v>125931</v>
      </c>
      <c r="I273" s="114">
        <f t="shared" si="14"/>
        <v>11083485.852494935</v>
      </c>
      <c r="K273" s="16"/>
    </row>
    <row r="274" spans="1:11" x14ac:dyDescent="0.25">
      <c r="A274" s="64" t="s">
        <v>590</v>
      </c>
      <c r="B274" s="39" t="s">
        <v>289</v>
      </c>
      <c r="C274" s="115">
        <v>3758858.2831651019</v>
      </c>
      <c r="D274" s="115">
        <v>182121</v>
      </c>
      <c r="E274" s="100">
        <f t="shared" si="12"/>
        <v>3940979.2831651019</v>
      </c>
      <c r="F274" s="115">
        <v>128758</v>
      </c>
      <c r="G274" s="100">
        <f t="shared" si="13"/>
        <v>4069737.2831651019</v>
      </c>
      <c r="H274" s="115">
        <v>50360</v>
      </c>
      <c r="I274" s="114">
        <f t="shared" si="14"/>
        <v>4120097.2831651019</v>
      </c>
      <c r="K274" s="16"/>
    </row>
    <row r="275" spans="1:11" x14ac:dyDescent="0.25">
      <c r="A275" s="64" t="s">
        <v>591</v>
      </c>
      <c r="B275" s="39" t="s">
        <v>290</v>
      </c>
      <c r="C275" s="115">
        <v>3992707.3668826907</v>
      </c>
      <c r="D275" s="115">
        <v>171256</v>
      </c>
      <c r="E275" s="100">
        <f t="shared" si="12"/>
        <v>4163963.3668826907</v>
      </c>
      <c r="F275" s="115">
        <v>48383</v>
      </c>
      <c r="G275" s="100">
        <f t="shared" si="13"/>
        <v>4212346.3668826912</v>
      </c>
      <c r="H275" s="115">
        <v>-14617</v>
      </c>
      <c r="I275" s="114">
        <f t="shared" si="14"/>
        <v>4197729.3668826912</v>
      </c>
      <c r="K275" s="16"/>
    </row>
    <row r="276" spans="1:11" x14ac:dyDescent="0.25">
      <c r="A276" s="64" t="s">
        <v>592</v>
      </c>
      <c r="B276" s="39" t="s">
        <v>291</v>
      </c>
      <c r="C276" s="115">
        <v>11089229.844926102</v>
      </c>
      <c r="D276" s="115">
        <v>952752</v>
      </c>
      <c r="E276" s="100">
        <f t="shared" si="12"/>
        <v>12041981.844926102</v>
      </c>
      <c r="F276" s="115">
        <v>453278</v>
      </c>
      <c r="G276" s="100">
        <f t="shared" si="13"/>
        <v>12495259.844926102</v>
      </c>
      <c r="H276" s="115">
        <v>176386</v>
      </c>
      <c r="I276" s="114">
        <f t="shared" si="14"/>
        <v>12671645.844926102</v>
      </c>
      <c r="K276" s="16"/>
    </row>
    <row r="277" spans="1:11" x14ac:dyDescent="0.25">
      <c r="A277" s="64" t="s">
        <v>593</v>
      </c>
      <c r="B277" s="39" t="s">
        <v>292</v>
      </c>
      <c r="C277" s="115">
        <v>9627673.0716911741</v>
      </c>
      <c r="D277" s="115">
        <v>804094</v>
      </c>
      <c r="E277" s="100">
        <f t="shared" si="12"/>
        <v>10431767.071691174</v>
      </c>
      <c r="F277" s="115">
        <v>431394</v>
      </c>
      <c r="G277" s="100">
        <f t="shared" si="13"/>
        <v>10863161.071691174</v>
      </c>
      <c r="H277" s="115">
        <v>132298</v>
      </c>
      <c r="I277" s="114">
        <f t="shared" si="14"/>
        <v>10995459.071691174</v>
      </c>
      <c r="K277" s="16"/>
    </row>
    <row r="278" spans="1:11" x14ac:dyDescent="0.25">
      <c r="A278" s="64" t="s">
        <v>594</v>
      </c>
      <c r="B278" s="39" t="s">
        <v>293</v>
      </c>
      <c r="C278" s="115">
        <v>4348795.7443617461</v>
      </c>
      <c r="D278" s="115">
        <v>52373</v>
      </c>
      <c r="E278" s="100">
        <f t="shared" si="12"/>
        <v>4401168.7443617461</v>
      </c>
      <c r="F278" s="115">
        <v>134278</v>
      </c>
      <c r="G278" s="100">
        <f t="shared" si="13"/>
        <v>4535446.7443617461</v>
      </c>
      <c r="H278" s="115">
        <v>82527</v>
      </c>
      <c r="I278" s="114">
        <f t="shared" si="14"/>
        <v>4617973.7443617461</v>
      </c>
      <c r="K278" s="16"/>
    </row>
    <row r="279" spans="1:11" x14ac:dyDescent="0.25">
      <c r="A279" s="64" t="s">
        <v>595</v>
      </c>
      <c r="B279" s="39" t="s">
        <v>294</v>
      </c>
      <c r="C279" s="115">
        <v>148448992.76949599</v>
      </c>
      <c r="D279" s="115">
        <v>16392679</v>
      </c>
      <c r="E279" s="100">
        <f t="shared" si="12"/>
        <v>164841671.76949599</v>
      </c>
      <c r="F279" s="115">
        <v>6895061</v>
      </c>
      <c r="G279" s="100">
        <f t="shared" si="13"/>
        <v>171736732.76949599</v>
      </c>
      <c r="H279" s="115">
        <v>3059309</v>
      </c>
      <c r="I279" s="114">
        <f t="shared" si="14"/>
        <v>174796041.76949599</v>
      </c>
      <c r="K279" s="16"/>
    </row>
    <row r="280" spans="1:11" x14ac:dyDescent="0.25">
      <c r="A280" s="64" t="s">
        <v>596</v>
      </c>
      <c r="B280" s="39" t="s">
        <v>295</v>
      </c>
      <c r="C280" s="115">
        <v>16663075.902853852</v>
      </c>
      <c r="D280" s="115">
        <v>713637</v>
      </c>
      <c r="E280" s="100">
        <f t="shared" si="12"/>
        <v>17376712.902853854</v>
      </c>
      <c r="F280" s="115">
        <v>120031</v>
      </c>
      <c r="G280" s="100">
        <f t="shared" si="13"/>
        <v>17496743.902853854</v>
      </c>
      <c r="H280" s="115">
        <v>76069</v>
      </c>
      <c r="I280" s="114">
        <f t="shared" si="14"/>
        <v>17572812.902853854</v>
      </c>
      <c r="K280" s="16"/>
    </row>
    <row r="281" spans="1:11" x14ac:dyDescent="0.25">
      <c r="A281" s="64" t="s">
        <v>597</v>
      </c>
      <c r="B281" s="39" t="s">
        <v>296</v>
      </c>
      <c r="C281" s="115">
        <v>95721339.143082455</v>
      </c>
      <c r="D281" s="115">
        <v>12747485</v>
      </c>
      <c r="E281" s="100">
        <f t="shared" si="12"/>
        <v>108468824.14308245</v>
      </c>
      <c r="F281" s="115">
        <v>4693120</v>
      </c>
      <c r="G281" s="100">
        <f t="shared" si="13"/>
        <v>113161944.14308245</v>
      </c>
      <c r="H281" s="115">
        <v>863148</v>
      </c>
      <c r="I281" s="114">
        <f t="shared" si="14"/>
        <v>114025092.14308245</v>
      </c>
      <c r="K281" s="16"/>
    </row>
    <row r="282" spans="1:11" x14ac:dyDescent="0.25">
      <c r="A282" s="64" t="s">
        <v>598</v>
      </c>
      <c r="B282" s="39" t="s">
        <v>297</v>
      </c>
      <c r="C282" s="115">
        <v>8958014.331954442</v>
      </c>
      <c r="D282" s="115">
        <v>708467</v>
      </c>
      <c r="E282" s="100">
        <f t="shared" si="12"/>
        <v>9666481.331954442</v>
      </c>
      <c r="F282" s="115">
        <v>270185</v>
      </c>
      <c r="G282" s="100">
        <f t="shared" si="13"/>
        <v>9936666.331954442</v>
      </c>
      <c r="H282" s="115">
        <v>49701</v>
      </c>
      <c r="I282" s="114">
        <f t="shared" si="14"/>
        <v>9986367.331954442</v>
      </c>
      <c r="K282" s="16"/>
    </row>
    <row r="283" spans="1:11" x14ac:dyDescent="0.25">
      <c r="A283" s="64" t="s">
        <v>599</v>
      </c>
      <c r="B283" s="39" t="s">
        <v>298</v>
      </c>
      <c r="C283" s="115">
        <v>4108303.220765817</v>
      </c>
      <c r="D283" s="115">
        <v>718036</v>
      </c>
      <c r="E283" s="100">
        <f t="shared" si="12"/>
        <v>4826339.220765817</v>
      </c>
      <c r="F283" s="115">
        <v>356557</v>
      </c>
      <c r="G283" s="100">
        <f t="shared" si="13"/>
        <v>5182896.220765817</v>
      </c>
      <c r="H283" s="115">
        <v>93604</v>
      </c>
      <c r="I283" s="114">
        <f t="shared" si="14"/>
        <v>5276500.220765817</v>
      </c>
      <c r="K283" s="16"/>
    </row>
    <row r="284" spans="1:11" x14ac:dyDescent="0.25">
      <c r="A284" s="64" t="s">
        <v>600</v>
      </c>
      <c r="B284" s="39" t="s">
        <v>299</v>
      </c>
      <c r="C284" s="115">
        <v>7206803.5800238652</v>
      </c>
      <c r="D284" s="115">
        <v>177753</v>
      </c>
      <c r="E284" s="100">
        <f t="shared" si="12"/>
        <v>7384556.5800238652</v>
      </c>
      <c r="F284" s="115">
        <v>256124</v>
      </c>
      <c r="G284" s="100">
        <f t="shared" si="13"/>
        <v>7640680.5800238652</v>
      </c>
      <c r="H284" s="115">
        <v>-14848</v>
      </c>
      <c r="I284" s="114">
        <f t="shared" si="14"/>
        <v>7625832.5800238652</v>
      </c>
      <c r="K284" s="16"/>
    </row>
    <row r="285" spans="1:11" x14ac:dyDescent="0.25">
      <c r="A285" s="64" t="s">
        <v>601</v>
      </c>
      <c r="B285" s="39" t="s">
        <v>300</v>
      </c>
      <c r="C285" s="115">
        <v>5071602.003125201</v>
      </c>
      <c r="D285" s="115">
        <v>-15972</v>
      </c>
      <c r="E285" s="100">
        <f t="shared" si="12"/>
        <v>5055630.003125201</v>
      </c>
      <c r="F285" s="115">
        <v>25189</v>
      </c>
      <c r="G285" s="100">
        <f t="shared" si="13"/>
        <v>5080819.003125201</v>
      </c>
      <c r="H285" s="115">
        <v>34999</v>
      </c>
      <c r="I285" s="114">
        <f t="shared" si="14"/>
        <v>5115818.003125201</v>
      </c>
      <c r="K285" s="16"/>
    </row>
    <row r="286" spans="1:11" x14ac:dyDescent="0.25">
      <c r="A286" s="64" t="s">
        <v>602</v>
      </c>
      <c r="B286" s="39" t="s">
        <v>301</v>
      </c>
      <c r="C286" s="115">
        <v>22954413.467642386</v>
      </c>
      <c r="D286" s="115">
        <v>2272036</v>
      </c>
      <c r="E286" s="100">
        <f t="shared" si="12"/>
        <v>25226449.467642386</v>
      </c>
      <c r="F286" s="115">
        <v>919427</v>
      </c>
      <c r="G286" s="100">
        <f t="shared" si="13"/>
        <v>26145876.467642386</v>
      </c>
      <c r="H286" s="115">
        <v>228923</v>
      </c>
      <c r="I286" s="114">
        <f t="shared" si="14"/>
        <v>26374799.467642386</v>
      </c>
      <c r="K286" s="16"/>
    </row>
    <row r="287" spans="1:11" x14ac:dyDescent="0.25">
      <c r="A287" s="64" t="s">
        <v>603</v>
      </c>
      <c r="B287" s="39" t="s">
        <v>302</v>
      </c>
      <c r="C287" s="115">
        <v>6763021.7961507142</v>
      </c>
      <c r="D287" s="115">
        <v>359983</v>
      </c>
      <c r="E287" s="100">
        <f t="shared" si="12"/>
        <v>7123004.7961507142</v>
      </c>
      <c r="F287" s="115">
        <v>131619</v>
      </c>
      <c r="G287" s="100">
        <f t="shared" si="13"/>
        <v>7254623.7961507142</v>
      </c>
      <c r="H287" s="115">
        <v>-66004</v>
      </c>
      <c r="I287" s="114">
        <f t="shared" si="14"/>
        <v>7188619.7961507142</v>
      </c>
      <c r="K287" s="16"/>
    </row>
    <row r="288" spans="1:11" x14ac:dyDescent="0.25">
      <c r="A288" s="64" t="s">
        <v>604</v>
      </c>
      <c r="B288" s="39" t="s">
        <v>303</v>
      </c>
      <c r="C288" s="115">
        <v>8664374.2893317882</v>
      </c>
      <c r="D288" s="115">
        <v>282540</v>
      </c>
      <c r="E288" s="100">
        <f t="shared" si="12"/>
        <v>8946914.2893317882</v>
      </c>
      <c r="F288" s="115">
        <v>335756</v>
      </c>
      <c r="G288" s="100">
        <f t="shared" si="13"/>
        <v>9282670.2893317882</v>
      </c>
      <c r="H288" s="115">
        <v>-63494</v>
      </c>
      <c r="I288" s="114">
        <f t="shared" si="14"/>
        <v>9219176.2893317882</v>
      </c>
      <c r="K288" s="16"/>
    </row>
    <row r="289" spans="1:11" x14ac:dyDescent="0.25">
      <c r="A289" s="64" t="s">
        <v>606</v>
      </c>
      <c r="B289" s="39" t="s">
        <v>304</v>
      </c>
      <c r="C289" s="115">
        <v>25061712.597052015</v>
      </c>
      <c r="D289" s="115">
        <v>3524959</v>
      </c>
      <c r="E289" s="100">
        <f t="shared" si="12"/>
        <v>28586671.597052015</v>
      </c>
      <c r="F289" s="115">
        <v>1314194</v>
      </c>
      <c r="G289" s="100">
        <f t="shared" si="13"/>
        <v>29900865.597052015</v>
      </c>
      <c r="H289" s="115">
        <v>-121054</v>
      </c>
      <c r="I289" s="114">
        <f t="shared" si="14"/>
        <v>29779811.597052015</v>
      </c>
      <c r="K289" s="16"/>
    </row>
    <row r="290" spans="1:11" x14ac:dyDescent="0.25">
      <c r="A290" s="64" t="s">
        <v>607</v>
      </c>
      <c r="B290" s="39" t="s">
        <v>305</v>
      </c>
      <c r="C290" s="115">
        <v>11388184.639451427</v>
      </c>
      <c r="D290" s="115">
        <v>359663</v>
      </c>
      <c r="E290" s="100">
        <f t="shared" si="12"/>
        <v>11747847.639451427</v>
      </c>
      <c r="F290" s="115">
        <v>268209</v>
      </c>
      <c r="G290" s="100">
        <f t="shared" si="13"/>
        <v>12016056.639451427</v>
      </c>
      <c r="H290" s="115">
        <v>143058</v>
      </c>
      <c r="I290" s="114">
        <f t="shared" si="14"/>
        <v>12159114.639451427</v>
      </c>
      <c r="K290" s="16"/>
    </row>
    <row r="291" spans="1:11" x14ac:dyDescent="0.25">
      <c r="A291" s="64" t="s">
        <v>608</v>
      </c>
      <c r="B291" s="39" t="s">
        <v>306</v>
      </c>
      <c r="C291" s="115">
        <v>97233386.05939278</v>
      </c>
      <c r="D291" s="115">
        <v>11740825</v>
      </c>
      <c r="E291" s="100">
        <f t="shared" si="12"/>
        <v>108974211.05939278</v>
      </c>
      <c r="F291" s="115">
        <v>3517515</v>
      </c>
      <c r="G291" s="100">
        <f t="shared" si="13"/>
        <v>112491726.05939278</v>
      </c>
      <c r="H291" s="115">
        <v>833725</v>
      </c>
      <c r="I291" s="114">
        <f t="shared" si="14"/>
        <v>113325451.05939278</v>
      </c>
      <c r="K291" s="16"/>
    </row>
    <row r="292" spans="1:11" x14ac:dyDescent="0.25">
      <c r="A292" s="64" t="s">
        <v>609</v>
      </c>
      <c r="B292" s="39" t="s">
        <v>307</v>
      </c>
      <c r="C292" s="115">
        <v>54444318.490976751</v>
      </c>
      <c r="D292" s="115">
        <v>8169164</v>
      </c>
      <c r="E292" s="100">
        <f t="shared" si="12"/>
        <v>62613482.490976751</v>
      </c>
      <c r="F292" s="115">
        <v>2095714</v>
      </c>
      <c r="G292" s="100">
        <f t="shared" si="13"/>
        <v>64709196.490976751</v>
      </c>
      <c r="H292" s="115">
        <v>602168</v>
      </c>
      <c r="I292" s="114">
        <f t="shared" si="14"/>
        <v>65311364.490976751</v>
      </c>
      <c r="K292" s="16"/>
    </row>
    <row r="293" spans="1:11" x14ac:dyDescent="0.25">
      <c r="A293" s="64" t="s">
        <v>610</v>
      </c>
      <c r="B293" s="39" t="s">
        <v>308</v>
      </c>
      <c r="C293" s="115">
        <v>36958784.731184334</v>
      </c>
      <c r="D293" s="115">
        <v>4245993</v>
      </c>
      <c r="E293" s="100">
        <f t="shared" si="12"/>
        <v>41204777.731184334</v>
      </c>
      <c r="F293" s="115">
        <v>775175</v>
      </c>
      <c r="G293" s="100">
        <f t="shared" si="13"/>
        <v>41979952.731184334</v>
      </c>
      <c r="H293" s="115">
        <v>270257</v>
      </c>
      <c r="I293" s="114">
        <f t="shared" si="14"/>
        <v>42250209.731184334</v>
      </c>
      <c r="K293" s="16"/>
    </row>
    <row r="294" spans="1:11" x14ac:dyDescent="0.25">
      <c r="A294" s="64" t="s">
        <v>611</v>
      </c>
      <c r="B294" s="39" t="s">
        <v>309</v>
      </c>
      <c r="C294" s="115">
        <v>13577862.423352484</v>
      </c>
      <c r="D294" s="115">
        <v>2784679</v>
      </c>
      <c r="E294" s="100">
        <f t="shared" si="12"/>
        <v>16362541.423352484</v>
      </c>
      <c r="F294" s="115">
        <v>585930</v>
      </c>
      <c r="G294" s="100">
        <f t="shared" si="13"/>
        <v>16948471.423352484</v>
      </c>
      <c r="H294" s="115">
        <v>61690</v>
      </c>
      <c r="I294" s="114">
        <f t="shared" si="14"/>
        <v>17010161.423352484</v>
      </c>
      <c r="K294" s="16"/>
    </row>
    <row r="295" spans="1:11" x14ac:dyDescent="0.25">
      <c r="A295" s="64" t="s">
        <v>612</v>
      </c>
      <c r="B295" s="39" t="s">
        <v>310</v>
      </c>
      <c r="C295" s="115">
        <v>30676747.982225478</v>
      </c>
      <c r="D295" s="115">
        <v>6201787</v>
      </c>
      <c r="E295" s="100">
        <f t="shared" si="12"/>
        <v>36878534.982225478</v>
      </c>
      <c r="F295" s="115">
        <v>2444271</v>
      </c>
      <c r="G295" s="100">
        <f t="shared" si="13"/>
        <v>39322805.982225478</v>
      </c>
      <c r="H295" s="115">
        <v>309490</v>
      </c>
      <c r="I295" s="114">
        <f t="shared" si="14"/>
        <v>39632295.982225478</v>
      </c>
      <c r="K295" s="16"/>
    </row>
    <row r="296" spans="1:11" x14ac:dyDescent="0.25">
      <c r="A296" s="64"/>
      <c r="B296" s="39"/>
      <c r="C296" s="116"/>
      <c r="D296" s="116"/>
      <c r="E296" s="116"/>
      <c r="F296" s="116"/>
      <c r="G296" s="116"/>
      <c r="H296" s="116"/>
      <c r="I296" s="117"/>
      <c r="K296" s="16"/>
    </row>
    <row r="297" spans="1:11" x14ac:dyDescent="0.25">
      <c r="A297" s="75"/>
      <c r="B297" s="76" t="s">
        <v>311</v>
      </c>
      <c r="C297" s="80">
        <f t="shared" ref="C297:H297" si="15">SUM(C6:C296)</f>
        <v>12190000000.000021</v>
      </c>
      <c r="D297" s="80">
        <f t="shared" si="15"/>
        <v>1516731122</v>
      </c>
      <c r="E297" s="80">
        <f t="shared" si="15"/>
        <v>13706731122.000019</v>
      </c>
      <c r="F297" s="80">
        <f t="shared" si="15"/>
        <v>330424336</v>
      </c>
      <c r="G297" s="80">
        <f t="shared" si="15"/>
        <v>14037155458.000019</v>
      </c>
      <c r="H297" s="80">
        <f t="shared" si="15"/>
        <v>292054732</v>
      </c>
      <c r="I297" s="118">
        <f>SUM(I6:I295)</f>
        <v>14329210190.000015</v>
      </c>
      <c r="K297" s="16"/>
    </row>
  </sheetData>
  <mergeCells count="7">
    <mergeCell ref="I4:I5"/>
    <mergeCell ref="A4:A5"/>
    <mergeCell ref="B4:B5"/>
    <mergeCell ref="C4:C5"/>
    <mergeCell ref="D4:D5"/>
    <mergeCell ref="F4:F5"/>
    <mergeCell ref="H4:H5"/>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workbookViewId="0"/>
  </sheetViews>
  <sheetFormatPr defaultColWidth="8.85546875" defaultRowHeight="15" x14ac:dyDescent="0.25"/>
  <cols>
    <col min="1" max="1" width="33.28515625" style="124" customWidth="1"/>
    <col min="2" max="7" width="14.28515625" style="124" customWidth="1"/>
    <col min="8" max="8" width="8.85546875" style="124"/>
    <col min="9" max="9" width="11.28515625" style="124" bestFit="1" customWidth="1"/>
    <col min="10" max="10" width="18.7109375" style="124" bestFit="1" customWidth="1"/>
    <col min="11" max="15" width="10.5703125" style="124" bestFit="1" customWidth="1"/>
    <col min="16" max="16" width="10.28515625" style="124" customWidth="1"/>
    <col min="17" max="16384" width="8.85546875" style="124"/>
  </cols>
  <sheetData>
    <row r="1" spans="1:18" ht="16.149999999999999" thickBot="1" x14ac:dyDescent="0.35">
      <c r="A1" s="119" t="s">
        <v>629</v>
      </c>
      <c r="B1" s="120"/>
      <c r="C1" s="121"/>
      <c r="D1" s="122" t="str">
        <f>IF(ISERROR(VLOOKUP($C$1,'Bilaga 1'!$A$6:$Q$295,2)),"",(VLOOKUP($C$1,'Bilaga 1'!$A$6:$Q$295,2)))</f>
        <v/>
      </c>
      <c r="E1" s="123"/>
      <c r="F1" s="123"/>
      <c r="G1" s="123"/>
    </row>
    <row r="2" spans="1:18" ht="14.45" x14ac:dyDescent="0.3">
      <c r="A2" s="125" t="s">
        <v>630</v>
      </c>
      <c r="B2" s="126">
        <v>2008</v>
      </c>
      <c r="C2" s="127">
        <v>2009</v>
      </c>
      <c r="D2" s="126">
        <v>2010</v>
      </c>
      <c r="E2" s="126">
        <v>2011</v>
      </c>
      <c r="F2" s="126">
        <v>2012</v>
      </c>
      <c r="G2" s="128">
        <v>2013</v>
      </c>
    </row>
    <row r="3" spans="1:18" ht="14.45" x14ac:dyDescent="0.3">
      <c r="A3" s="129" t="s">
        <v>631</v>
      </c>
      <c r="B3" s="130">
        <f>IF(ISERROR(VLOOKUP($C$1,'Bilaga 1'!$A$6:$Q$295,4)),0,(VLOOKUP($C$1,'Bilaga 1'!$A$6:$Q$295,4)))</f>
        <v>0</v>
      </c>
      <c r="C3" s="130">
        <f>$B3</f>
        <v>0</v>
      </c>
      <c r="D3" s="130">
        <f>$B3</f>
        <v>0</v>
      </c>
      <c r="E3" s="130">
        <f>$B3</f>
        <v>0</v>
      </c>
      <c r="F3" s="130">
        <f>$B3</f>
        <v>0</v>
      </c>
      <c r="G3" s="131">
        <f>$B3</f>
        <v>0</v>
      </c>
      <c r="I3" s="132"/>
    </row>
    <row r="4" spans="1:18" x14ac:dyDescent="0.25">
      <c r="A4" s="129" t="s">
        <v>632</v>
      </c>
      <c r="B4" s="133"/>
      <c r="C4" s="130">
        <f>IF(ISERROR(VLOOKUP($C$1,'Bilaga 1'!$A$6:$Q$295,5)),0,(VLOOKUP($C$1,'Bilaga 1'!$A$6:$Q$295,5)))</f>
        <v>0</v>
      </c>
      <c r="D4" s="130">
        <f>$C4</f>
        <v>0</v>
      </c>
      <c r="E4" s="130">
        <f>$C4</f>
        <v>0</v>
      </c>
      <c r="F4" s="130">
        <f>$C4</f>
        <v>0</v>
      </c>
      <c r="G4" s="131">
        <f>$C4</f>
        <v>0</v>
      </c>
      <c r="I4" s="132"/>
    </row>
    <row r="5" spans="1:18" x14ac:dyDescent="0.25">
      <c r="A5" s="129" t="s">
        <v>633</v>
      </c>
      <c r="B5" s="133"/>
      <c r="C5" s="133"/>
      <c r="D5" s="130">
        <f>IF(ISERROR(VLOOKUP($C$1,'Bilaga 1'!$A$6:$Q$295,7)),0,(VLOOKUP($C$1,'Bilaga 1'!$A$6:$Q$295,7)))</f>
        <v>0</v>
      </c>
      <c r="E5" s="130">
        <f>$D5</f>
        <v>0</v>
      </c>
      <c r="F5" s="130">
        <f>$D5</f>
        <v>0</v>
      </c>
      <c r="G5" s="131">
        <f>$D5</f>
        <v>0</v>
      </c>
      <c r="O5" s="134"/>
      <c r="P5" s="135"/>
      <c r="Q5" s="135"/>
      <c r="R5" s="136"/>
    </row>
    <row r="6" spans="1:18" x14ac:dyDescent="0.25">
      <c r="A6" s="129" t="s">
        <v>634</v>
      </c>
      <c r="B6" s="133"/>
      <c r="C6" s="133"/>
      <c r="D6" s="133"/>
      <c r="E6" s="137">
        <f>IF(ISERROR(VLOOKUP($C$1,'Bilaga 1'!$A$6:$Q$295,9)),0,(VLOOKUP($C$1,'Bilaga 1'!$A$6:$Q$295,9)))</f>
        <v>0</v>
      </c>
      <c r="F6" s="137">
        <f>$E6</f>
        <v>0</v>
      </c>
      <c r="G6" s="138">
        <f>$E6</f>
        <v>0</v>
      </c>
    </row>
    <row r="7" spans="1:18" x14ac:dyDescent="0.25">
      <c r="A7" s="129" t="s">
        <v>635</v>
      </c>
      <c r="B7" s="133"/>
      <c r="C7" s="133"/>
      <c r="D7" s="133"/>
      <c r="E7" s="139"/>
      <c r="F7" s="140">
        <f>IF(ISERROR(VLOOKUP($C$1,'Bilaga 1'!$A$6:$Q$295,11)),0,(VLOOKUP($C$1,'Bilaga 1'!$A$6:$Q$295,11)))</f>
        <v>0</v>
      </c>
      <c r="G7" s="141">
        <f>$F7</f>
        <v>0</v>
      </c>
    </row>
    <row r="8" spans="1:18" x14ac:dyDescent="0.25">
      <c r="A8" s="129" t="s">
        <v>636</v>
      </c>
      <c r="B8" s="133"/>
      <c r="C8" s="133"/>
      <c r="D8" s="133"/>
      <c r="E8" s="133"/>
      <c r="F8" s="142"/>
      <c r="G8" s="141">
        <f>IF(ISERROR(VLOOKUP($C$1,'Bilaga 1'!$A$6:$Q$295,13)),0,(VLOOKUP($C$1,'Bilaga 1'!$A$6:$Q$295,13)))</f>
        <v>0</v>
      </c>
      <c r="H8" s="132"/>
    </row>
    <row r="9" spans="1:18" ht="14.45" x14ac:dyDescent="0.3">
      <c r="A9" s="143" t="s">
        <v>637</v>
      </c>
      <c r="B9" s="144">
        <f t="shared" ref="B9:G9" si="0">SUM(B3:B8)</f>
        <v>0</v>
      </c>
      <c r="C9" s="144">
        <f t="shared" si="0"/>
        <v>0</v>
      </c>
      <c r="D9" s="144">
        <f t="shared" si="0"/>
        <v>0</v>
      </c>
      <c r="E9" s="144">
        <f t="shared" si="0"/>
        <v>0</v>
      </c>
      <c r="F9" s="145">
        <f t="shared" si="0"/>
        <v>0</v>
      </c>
      <c r="G9" s="146">
        <f t="shared" si="0"/>
        <v>0</v>
      </c>
    </row>
    <row r="10" spans="1:18" ht="14.45" x14ac:dyDescent="0.3">
      <c r="A10" s="147"/>
      <c r="B10" s="147"/>
      <c r="C10" s="147"/>
      <c r="D10" s="147"/>
      <c r="E10" s="147"/>
      <c r="F10" s="147"/>
      <c r="G10" s="147"/>
    </row>
    <row r="11" spans="1:18" ht="14.25" customHeight="1" x14ac:dyDescent="0.25">
      <c r="A11" s="125" t="s">
        <v>638</v>
      </c>
      <c r="B11" s="126">
        <v>2008</v>
      </c>
      <c r="C11" s="126">
        <v>2009</v>
      </c>
      <c r="D11" s="126">
        <v>2010</v>
      </c>
      <c r="E11" s="126">
        <v>2011</v>
      </c>
      <c r="F11" s="126">
        <v>2012</v>
      </c>
      <c r="G11" s="128">
        <v>2013</v>
      </c>
    </row>
    <row r="12" spans="1:18" ht="14.45" x14ac:dyDescent="0.3">
      <c r="A12" s="148" t="s">
        <v>639</v>
      </c>
      <c r="B12" s="149">
        <f>B3</f>
        <v>0</v>
      </c>
      <c r="C12" s="149">
        <f>B12</f>
        <v>0</v>
      </c>
      <c r="D12" s="150"/>
      <c r="E12" s="150"/>
      <c r="F12" s="150"/>
      <c r="G12" s="151"/>
    </row>
    <row r="13" spans="1:18" ht="14.45" x14ac:dyDescent="0.3">
      <c r="A13" s="148" t="s">
        <v>640</v>
      </c>
      <c r="B13" s="150"/>
      <c r="C13" s="150"/>
      <c r="D13" s="149">
        <f>IF(ISERROR(VLOOKUP($C$1,'Bilaga 1'!$A$6:$Q$295,15)),0,(VLOOKUP($C$1,'Bilaga 1'!$A$6:$Q$295,15)))</f>
        <v>0</v>
      </c>
      <c r="E13" s="149">
        <f>$D13</f>
        <v>0</v>
      </c>
      <c r="F13" s="149">
        <f>$D13</f>
        <v>0</v>
      </c>
      <c r="G13" s="152">
        <f>$D13</f>
        <v>0</v>
      </c>
      <c r="I13" s="132"/>
    </row>
    <row r="14" spans="1:18" x14ac:dyDescent="0.25">
      <c r="A14" s="129" t="s">
        <v>641</v>
      </c>
      <c r="B14" s="150"/>
      <c r="C14" s="133"/>
      <c r="D14" s="133"/>
      <c r="E14" s="130">
        <f>C4</f>
        <v>0</v>
      </c>
      <c r="F14" s="130">
        <f>D4</f>
        <v>0</v>
      </c>
      <c r="G14" s="138">
        <f>E4</f>
        <v>0</v>
      </c>
    </row>
    <row r="15" spans="1:18" x14ac:dyDescent="0.25">
      <c r="A15" s="129" t="s">
        <v>642</v>
      </c>
      <c r="B15" s="153"/>
      <c r="C15" s="133"/>
      <c r="D15" s="133"/>
      <c r="E15" s="133"/>
      <c r="F15" s="130">
        <f>D5</f>
        <v>0</v>
      </c>
      <c r="G15" s="138">
        <f>E5</f>
        <v>0</v>
      </c>
    </row>
    <row r="16" spans="1:18" x14ac:dyDescent="0.25">
      <c r="A16" s="129" t="s">
        <v>643</v>
      </c>
      <c r="B16" s="150"/>
      <c r="C16" s="133"/>
      <c r="D16" s="133"/>
      <c r="E16" s="133"/>
      <c r="F16" s="130"/>
      <c r="G16" s="138">
        <f>E6</f>
        <v>0</v>
      </c>
      <c r="H16" s="132"/>
    </row>
    <row r="17" spans="1:16" ht="14.45" x14ac:dyDescent="0.3">
      <c r="A17" s="154" t="s">
        <v>644</v>
      </c>
      <c r="B17" s="155">
        <f t="shared" ref="B17:G17" si="1">SUM(B12:B16)</f>
        <v>0</v>
      </c>
      <c r="C17" s="155">
        <f t="shared" si="1"/>
        <v>0</v>
      </c>
      <c r="D17" s="155">
        <f t="shared" si="1"/>
        <v>0</v>
      </c>
      <c r="E17" s="155">
        <f t="shared" si="1"/>
        <v>0</v>
      </c>
      <c r="F17" s="155">
        <f t="shared" si="1"/>
        <v>0</v>
      </c>
      <c r="G17" s="156">
        <f t="shared" si="1"/>
        <v>0</v>
      </c>
      <c r="I17" s="157"/>
      <c r="J17" s="157"/>
      <c r="K17" s="157"/>
    </row>
    <row r="18" spans="1:16" ht="14.45" x14ac:dyDescent="0.3">
      <c r="A18" s="147"/>
      <c r="B18" s="147"/>
      <c r="C18" s="147"/>
      <c r="D18" s="147"/>
      <c r="E18" s="147"/>
      <c r="F18" s="158"/>
      <c r="G18" s="147"/>
      <c r="I18" s="134"/>
      <c r="J18" s="134"/>
      <c r="K18" s="134"/>
      <c r="L18" s="134"/>
      <c r="M18" s="134"/>
      <c r="N18" s="134"/>
      <c r="O18" s="134"/>
      <c r="P18" s="134"/>
    </row>
    <row r="19" spans="1:16" ht="14.45" x14ac:dyDescent="0.3">
      <c r="A19" s="125" t="s">
        <v>645</v>
      </c>
      <c r="B19" s="126">
        <v>2008</v>
      </c>
      <c r="C19" s="126">
        <v>2009</v>
      </c>
      <c r="D19" s="126">
        <v>2010</v>
      </c>
      <c r="E19" s="126">
        <v>2011</v>
      </c>
      <c r="F19" s="126">
        <v>2012</v>
      </c>
      <c r="G19" s="128">
        <v>2013</v>
      </c>
      <c r="I19" s="159"/>
      <c r="J19" s="134"/>
      <c r="K19" s="134"/>
      <c r="L19" s="134"/>
      <c r="M19" s="134"/>
      <c r="N19" s="134"/>
      <c r="O19" s="134"/>
      <c r="P19" s="134"/>
    </row>
    <row r="20" spans="1:16" ht="14.45" x14ac:dyDescent="0.3">
      <c r="A20" s="160" t="s">
        <v>646</v>
      </c>
      <c r="B20" s="161">
        <f t="shared" ref="B20:G20" si="2">B9</f>
        <v>0</v>
      </c>
      <c r="C20" s="161">
        <f t="shared" si="2"/>
        <v>0</v>
      </c>
      <c r="D20" s="161">
        <f t="shared" si="2"/>
        <v>0</v>
      </c>
      <c r="E20" s="161">
        <f t="shared" si="2"/>
        <v>0</v>
      </c>
      <c r="F20" s="162">
        <f t="shared" si="2"/>
        <v>0</v>
      </c>
      <c r="G20" s="163">
        <f t="shared" si="2"/>
        <v>0</v>
      </c>
      <c r="I20" s="159"/>
      <c r="J20" s="159"/>
      <c r="K20" s="159"/>
      <c r="L20" s="159"/>
      <c r="M20" s="159"/>
      <c r="N20" s="159"/>
      <c r="O20" s="159"/>
      <c r="P20" s="134"/>
    </row>
    <row r="21" spans="1:16" ht="14.45" x14ac:dyDescent="0.3">
      <c r="A21" s="164" t="s">
        <v>647</v>
      </c>
      <c r="B21" s="165">
        <f t="shared" ref="B21:G21" si="3">B17</f>
        <v>0</v>
      </c>
      <c r="C21" s="165">
        <f t="shared" si="3"/>
        <v>0</v>
      </c>
      <c r="D21" s="165">
        <f t="shared" si="3"/>
        <v>0</v>
      </c>
      <c r="E21" s="165">
        <f t="shared" si="3"/>
        <v>0</v>
      </c>
      <c r="F21" s="165">
        <f t="shared" si="3"/>
        <v>0</v>
      </c>
      <c r="G21" s="166">
        <f t="shared" si="3"/>
        <v>0</v>
      </c>
      <c r="I21" s="159"/>
      <c r="J21" s="159"/>
      <c r="K21" s="159"/>
      <c r="L21" s="159"/>
      <c r="M21" s="159"/>
      <c r="N21" s="159"/>
      <c r="O21" s="159"/>
      <c r="P21" s="134"/>
    </row>
    <row r="22" spans="1:16" x14ac:dyDescent="0.25">
      <c r="A22" s="167" t="s">
        <v>648</v>
      </c>
      <c r="B22" s="168">
        <f t="shared" ref="B22:G22" si="4">B20-B21</f>
        <v>0</v>
      </c>
      <c r="C22" s="168">
        <f t="shared" si="4"/>
        <v>0</v>
      </c>
      <c r="D22" s="168">
        <f t="shared" si="4"/>
        <v>0</v>
      </c>
      <c r="E22" s="168">
        <f t="shared" si="4"/>
        <v>0</v>
      </c>
      <c r="F22" s="168">
        <f t="shared" si="4"/>
        <v>0</v>
      </c>
      <c r="G22" s="169">
        <f t="shared" si="4"/>
        <v>0</v>
      </c>
      <c r="I22" s="159"/>
      <c r="J22" s="159"/>
      <c r="K22" s="122"/>
      <c r="L22" s="122"/>
      <c r="M22" s="122"/>
      <c r="N22" s="122"/>
      <c r="O22" s="122"/>
      <c r="P22" s="134"/>
    </row>
    <row r="23" spans="1:16" ht="14.45" x14ac:dyDescent="0.3">
      <c r="A23" s="170" t="s">
        <v>649</v>
      </c>
      <c r="B23" s="171"/>
      <c r="C23" s="172">
        <f>C22+B22</f>
        <v>0</v>
      </c>
      <c r="D23" s="172">
        <f>C23+D22</f>
        <v>0</v>
      </c>
      <c r="E23" s="172">
        <f>D23+E22</f>
        <v>0</v>
      </c>
      <c r="F23" s="172">
        <f>E23+F22</f>
        <v>0</v>
      </c>
      <c r="G23" s="173">
        <f>F23+G22</f>
        <v>0</v>
      </c>
      <c r="I23" s="159"/>
      <c r="J23" s="122"/>
      <c r="K23" s="122"/>
      <c r="L23" s="122"/>
      <c r="M23" s="122"/>
      <c r="N23" s="122"/>
      <c r="O23" s="122"/>
      <c r="P23" s="134"/>
    </row>
    <row r="24" spans="1:16" x14ac:dyDescent="0.25">
      <c r="A24" s="174" t="s">
        <v>650</v>
      </c>
      <c r="B24" s="175"/>
      <c r="C24" s="176">
        <f>(4/12)*C23</f>
        <v>0</v>
      </c>
      <c r="D24" s="176">
        <f>C23+((4/12)*D22)</f>
        <v>0</v>
      </c>
      <c r="E24" s="176">
        <f>D23+((4/12)*E22)</f>
        <v>0</v>
      </c>
      <c r="F24" s="176">
        <f>E23+((4/12)*F22)</f>
        <v>0</v>
      </c>
      <c r="G24" s="177">
        <f>F23+((4/12)*G22)</f>
        <v>0</v>
      </c>
      <c r="I24" s="159"/>
      <c r="J24" s="122"/>
      <c r="K24" s="122"/>
      <c r="L24" s="122"/>
      <c r="M24" s="122"/>
      <c r="N24" s="122"/>
      <c r="O24" s="122"/>
      <c r="P24" s="134"/>
    </row>
    <row r="25" spans="1:16" x14ac:dyDescent="0.25">
      <c r="A25" s="178" t="s">
        <v>651</v>
      </c>
      <c r="B25" s="179"/>
      <c r="C25" s="180">
        <f>0.5*C23</f>
        <v>0</v>
      </c>
      <c r="D25" s="180">
        <f>C23+((6/12)*D22)</f>
        <v>0</v>
      </c>
      <c r="E25" s="180">
        <f>D23+((6/12)*E22)</f>
        <v>0</v>
      </c>
      <c r="F25" s="180">
        <f>E23+((6/12)*F22)</f>
        <v>0</v>
      </c>
      <c r="G25" s="181">
        <f>F23+((6/12)*G22)</f>
        <v>0</v>
      </c>
      <c r="I25" s="159"/>
      <c r="J25" s="159"/>
      <c r="K25" s="159"/>
      <c r="L25" s="159"/>
      <c r="M25" s="159"/>
      <c r="N25" s="159"/>
      <c r="O25" s="159"/>
      <c r="P25" s="134"/>
    </row>
    <row r="26" spans="1:16" x14ac:dyDescent="0.25">
      <c r="A26" s="178" t="s">
        <v>652</v>
      </c>
      <c r="B26" s="179"/>
      <c r="C26" s="180">
        <f>(7/12)*C23</f>
        <v>0</v>
      </c>
      <c r="D26" s="180">
        <f>C23+((7/12)*D22)</f>
        <v>0</v>
      </c>
      <c r="E26" s="180">
        <f>D23+((7/12)*E22)</f>
        <v>0</v>
      </c>
      <c r="F26" s="180">
        <f>E23+((7/12)*F22)</f>
        <v>0</v>
      </c>
      <c r="G26" s="181">
        <f>F23+((7/12)*G22)</f>
        <v>0</v>
      </c>
      <c r="I26" s="159"/>
      <c r="J26" s="159"/>
      <c r="K26" s="159"/>
      <c r="L26" s="159"/>
      <c r="M26" s="159"/>
      <c r="N26" s="159"/>
      <c r="O26" s="159"/>
      <c r="P26" s="134"/>
    </row>
    <row r="27" spans="1:16" x14ac:dyDescent="0.25">
      <c r="A27" s="178" t="s">
        <v>653</v>
      </c>
      <c r="B27" s="179"/>
      <c r="C27" s="180">
        <f>(8/12)*C23</f>
        <v>0</v>
      </c>
      <c r="D27" s="180">
        <f>C23+((8/12)*D22)</f>
        <v>0</v>
      </c>
      <c r="E27" s="180">
        <f>D23+((8/12)*E22)</f>
        <v>0</v>
      </c>
      <c r="F27" s="180">
        <f>E23+((8/12)*F22)</f>
        <v>0</v>
      </c>
      <c r="G27" s="181">
        <f>F23+((8/12)*G22)</f>
        <v>0</v>
      </c>
      <c r="I27" s="159"/>
      <c r="J27" s="122"/>
      <c r="K27" s="122"/>
      <c r="L27" s="122"/>
      <c r="M27" s="122"/>
      <c r="N27" s="122"/>
      <c r="O27" s="122"/>
      <c r="P27" s="134"/>
    </row>
    <row r="28" spans="1:16" x14ac:dyDescent="0.25">
      <c r="A28" s="182" t="s">
        <v>654</v>
      </c>
      <c r="B28" s="183"/>
      <c r="C28" s="184">
        <f>C23</f>
        <v>0</v>
      </c>
      <c r="D28" s="184">
        <f>C23+D22</f>
        <v>0</v>
      </c>
      <c r="E28" s="184">
        <f>D23+E22</f>
        <v>0</v>
      </c>
      <c r="F28" s="184">
        <f>E23+F22</f>
        <v>0</v>
      </c>
      <c r="G28" s="185">
        <f>F23+G22</f>
        <v>0</v>
      </c>
      <c r="I28" s="159"/>
      <c r="J28" s="122"/>
      <c r="K28" s="122"/>
      <c r="L28" s="122"/>
      <c r="M28" s="122"/>
      <c r="N28" s="122"/>
      <c r="O28" s="122"/>
      <c r="P28" s="134"/>
    </row>
    <row r="29" spans="1:16" x14ac:dyDescent="0.25">
      <c r="I29" s="159"/>
      <c r="J29" s="159"/>
      <c r="K29" s="159"/>
      <c r="L29" s="159"/>
      <c r="M29" s="159"/>
      <c r="N29" s="159"/>
      <c r="O29" s="159"/>
      <c r="P29" s="134"/>
    </row>
    <row r="30" spans="1:16" x14ac:dyDescent="0.25">
      <c r="I30" s="134"/>
      <c r="J30" s="134"/>
      <c r="K30" s="134"/>
      <c r="L30" s="134"/>
      <c r="M30" s="134"/>
      <c r="N30" s="134"/>
      <c r="O30" s="134"/>
      <c r="P30" s="134"/>
    </row>
    <row r="31" spans="1:16" x14ac:dyDescent="0.25">
      <c r="I31" s="134"/>
      <c r="J31" s="134"/>
      <c r="K31" s="134"/>
      <c r="L31" s="134"/>
      <c r="M31" s="134"/>
      <c r="N31" s="134"/>
      <c r="O31" s="134"/>
      <c r="P31" s="134"/>
    </row>
    <row r="32" spans="1:16" x14ac:dyDescent="0.25">
      <c r="I32" s="134"/>
      <c r="J32" s="134"/>
      <c r="K32" s="134"/>
      <c r="L32" s="134"/>
      <c r="M32" s="134"/>
      <c r="N32" s="134"/>
      <c r="O32" s="134"/>
      <c r="P32" s="134"/>
    </row>
    <row r="33" spans="9:16" x14ac:dyDescent="0.25">
      <c r="I33" s="134"/>
      <c r="J33" s="134"/>
      <c r="K33" s="134"/>
      <c r="L33" s="134"/>
      <c r="M33" s="134"/>
      <c r="N33" s="134"/>
      <c r="O33" s="134"/>
      <c r="P33" s="134"/>
    </row>
    <row r="34" spans="9:16" x14ac:dyDescent="0.25">
      <c r="I34" s="134"/>
      <c r="J34" s="134"/>
      <c r="K34" s="134"/>
      <c r="L34" s="134"/>
      <c r="M34" s="134"/>
      <c r="N34" s="134"/>
      <c r="O34" s="134"/>
      <c r="P34" s="134"/>
    </row>
  </sheetData>
  <sheetProtection sheet="1"/>
  <pageMargins left="0.7" right="0.7" top="0.75" bottom="0.75" header="0.3" footer="0.3"/>
  <pageSetup paperSize="9" orientation="landscape" r:id="rId1"/>
  <rowBreaks count="1" manualBreakCount="1">
    <brk id="28"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workbookViewId="0">
      <selection activeCell="A2" sqref="A2"/>
    </sheetView>
  </sheetViews>
  <sheetFormatPr defaultRowHeight="15" x14ac:dyDescent="0.25"/>
  <cols>
    <col min="1" max="1" width="17" customWidth="1"/>
    <col min="2" max="2" width="13" customWidth="1"/>
    <col min="3" max="3" width="14.28515625" customWidth="1"/>
    <col min="6" max="6" width="6.28515625" customWidth="1"/>
    <col min="7" max="7" width="7" customWidth="1"/>
    <col min="8" max="8" width="4.42578125" customWidth="1"/>
    <col min="9" max="9" width="6.28515625" customWidth="1"/>
  </cols>
  <sheetData>
    <row r="1" spans="1:18" ht="15.75" x14ac:dyDescent="0.25">
      <c r="A1" s="17" t="s">
        <v>683</v>
      </c>
    </row>
    <row r="2" spans="1:18" x14ac:dyDescent="0.25">
      <c r="A2" s="10" t="s">
        <v>655</v>
      </c>
      <c r="C2" s="22"/>
      <c r="D2" t="str">
        <f>IF(ISERROR(VLOOKUP($C$2,'Bilaga 1'!$A$6:$Q$295,2)),"",(VLOOKUP($C$2,'Bilaga 1'!$A$6:$Q$295,2)))</f>
        <v/>
      </c>
    </row>
    <row r="3" spans="1:18" ht="29.45" customHeight="1" x14ac:dyDescent="0.25">
      <c r="A3" s="225" t="s">
        <v>656</v>
      </c>
      <c r="B3" s="225"/>
      <c r="C3" s="225"/>
      <c r="D3" s="225"/>
      <c r="E3" s="225"/>
      <c r="F3" s="225"/>
      <c r="G3" s="225"/>
      <c r="H3" s="225"/>
      <c r="I3" s="225"/>
    </row>
    <row r="4" spans="1:18" ht="62.45" customHeight="1" x14ac:dyDescent="0.25">
      <c r="A4" s="225" t="s">
        <v>657</v>
      </c>
      <c r="B4" s="225"/>
      <c r="C4" s="225"/>
      <c r="D4" s="225"/>
      <c r="E4" s="225"/>
      <c r="F4" s="225"/>
      <c r="G4" s="225"/>
      <c r="H4" s="225"/>
      <c r="I4" s="225"/>
    </row>
    <row r="5" spans="1:18" ht="51" customHeight="1" x14ac:dyDescent="0.25">
      <c r="A5" s="225" t="s">
        <v>658</v>
      </c>
      <c r="B5" s="225"/>
      <c r="C5" s="225"/>
      <c r="D5" s="225"/>
      <c r="E5" s="225"/>
      <c r="F5" s="225"/>
      <c r="G5" s="225"/>
      <c r="H5" s="225"/>
      <c r="I5" s="225"/>
    </row>
    <row r="6" spans="1:18" ht="14.45" x14ac:dyDescent="0.3">
      <c r="A6" s="186"/>
      <c r="B6" s="186"/>
      <c r="C6" s="186"/>
      <c r="D6" s="186"/>
      <c r="E6" s="186"/>
      <c r="F6" s="186"/>
      <c r="G6" s="186"/>
      <c r="H6" s="186"/>
      <c r="I6" s="186"/>
      <c r="P6" s="187"/>
      <c r="Q6" s="187"/>
      <c r="R6" s="188"/>
    </row>
    <row r="7" spans="1:18" ht="14.45" x14ac:dyDescent="0.3">
      <c r="A7" s="10" t="s">
        <v>659</v>
      </c>
    </row>
    <row r="8" spans="1:18" ht="30" customHeight="1" x14ac:dyDescent="0.25">
      <c r="A8" s="225" t="s">
        <v>660</v>
      </c>
      <c r="B8" s="225"/>
      <c r="C8" s="225"/>
      <c r="D8" s="225"/>
      <c r="E8" s="225"/>
      <c r="F8" s="225"/>
      <c r="G8" s="225"/>
      <c r="H8" s="225"/>
      <c r="I8" s="225"/>
    </row>
    <row r="10" spans="1:18" x14ac:dyDescent="0.25">
      <c r="A10" s="10" t="s">
        <v>661</v>
      </c>
    </row>
    <row r="11" spans="1:18" ht="34.15" customHeight="1" x14ac:dyDescent="0.25">
      <c r="A11" s="225" t="s">
        <v>662</v>
      </c>
      <c r="B11" s="225"/>
      <c r="C11" s="225"/>
      <c r="D11" s="225"/>
      <c r="E11" s="225"/>
      <c r="F11" s="225"/>
      <c r="G11" s="225"/>
      <c r="H11" s="225"/>
      <c r="I11" s="225"/>
    </row>
    <row r="12" spans="1:18" ht="46.9" customHeight="1" x14ac:dyDescent="0.25">
      <c r="A12" s="225" t="s">
        <v>663</v>
      </c>
      <c r="B12" s="225"/>
      <c r="C12" s="225"/>
      <c r="D12" s="225"/>
      <c r="E12" s="225"/>
      <c r="F12" s="225"/>
      <c r="G12" s="225"/>
      <c r="H12" s="225"/>
      <c r="I12" s="225"/>
    </row>
    <row r="13" spans="1:18" ht="19.899999999999999" customHeight="1" x14ac:dyDescent="0.25">
      <c r="A13" s="225" t="s">
        <v>664</v>
      </c>
      <c r="B13" s="225"/>
      <c r="C13" s="225"/>
      <c r="D13" s="225"/>
      <c r="E13" s="225"/>
      <c r="F13" s="225"/>
      <c r="G13" s="225"/>
      <c r="H13" s="225"/>
      <c r="I13" s="225"/>
    </row>
    <row r="14" spans="1:18" ht="14.45" x14ac:dyDescent="0.3">
      <c r="A14" s="225"/>
      <c r="B14" s="225"/>
      <c r="C14" s="225"/>
      <c r="D14" s="225"/>
      <c r="E14" s="225"/>
      <c r="F14" s="225"/>
      <c r="G14" s="225"/>
      <c r="H14" s="225"/>
      <c r="I14" s="225"/>
    </row>
    <row r="15" spans="1:18" ht="16.899999999999999" customHeight="1" x14ac:dyDescent="0.25">
      <c r="A15" s="227" t="s">
        <v>665</v>
      </c>
      <c r="B15" s="227"/>
      <c r="C15" s="227"/>
      <c r="D15" s="227"/>
      <c r="E15" s="227"/>
      <c r="F15" s="186"/>
      <c r="G15" s="186"/>
      <c r="H15" s="186"/>
      <c r="I15" s="186"/>
    </row>
    <row r="16" spans="1:18" x14ac:dyDescent="0.25">
      <c r="A16" s="225" t="s">
        <v>666</v>
      </c>
      <c r="B16" s="225"/>
      <c r="C16" s="225"/>
      <c r="D16" s="225"/>
      <c r="E16" s="225"/>
      <c r="F16" s="225"/>
      <c r="G16" s="225"/>
      <c r="H16" s="225"/>
      <c r="I16" s="225"/>
    </row>
    <row r="17" spans="1:12" ht="30.6" customHeight="1" x14ac:dyDescent="0.25">
      <c r="A17" s="225" t="s">
        <v>667</v>
      </c>
      <c r="B17" s="225"/>
      <c r="C17" s="225"/>
      <c r="D17" s="225"/>
      <c r="E17" s="225"/>
      <c r="F17" s="225"/>
      <c r="G17" s="225"/>
      <c r="H17" s="225"/>
      <c r="I17" s="225"/>
    </row>
    <row r="18" spans="1:12" ht="30.6" customHeight="1" x14ac:dyDescent="0.25">
      <c r="A18" s="225" t="s">
        <v>668</v>
      </c>
      <c r="B18" s="225"/>
      <c r="C18" s="225"/>
      <c r="D18" s="225"/>
      <c r="E18" s="225"/>
      <c r="F18" s="225"/>
      <c r="G18" s="225"/>
      <c r="H18" s="225"/>
      <c r="I18" s="225"/>
    </row>
    <row r="19" spans="1:12" x14ac:dyDescent="0.25">
      <c r="A19" s="225" t="s">
        <v>669</v>
      </c>
      <c r="B19" s="225"/>
      <c r="C19" s="225"/>
      <c r="D19" s="225"/>
      <c r="E19" s="225"/>
      <c r="F19" s="225"/>
      <c r="G19" s="225"/>
      <c r="H19" s="225"/>
      <c r="I19" s="225"/>
    </row>
    <row r="20" spans="1:12" x14ac:dyDescent="0.25">
      <c r="B20" s="186"/>
      <c r="C20" s="186"/>
      <c r="D20" s="186"/>
      <c r="E20" s="186"/>
      <c r="F20" s="186"/>
      <c r="G20" s="186"/>
      <c r="H20" s="186"/>
      <c r="I20" s="186"/>
    </row>
    <row r="21" spans="1:12" x14ac:dyDescent="0.25">
      <c r="A21" s="10" t="s">
        <v>647</v>
      </c>
    </row>
    <row r="22" spans="1:12" ht="33.75" customHeight="1" x14ac:dyDescent="0.25">
      <c r="A22" s="225" t="s">
        <v>670</v>
      </c>
      <c r="B22" s="225"/>
      <c r="C22" s="225"/>
      <c r="D22" s="225"/>
      <c r="E22" s="225"/>
      <c r="F22" s="225"/>
      <c r="G22" s="225"/>
      <c r="H22" s="225"/>
      <c r="I22" s="225"/>
    </row>
    <row r="23" spans="1:12" ht="34.9" customHeight="1" x14ac:dyDescent="0.25">
      <c r="A23" s="225" t="s">
        <v>671</v>
      </c>
      <c r="B23" s="225"/>
      <c r="C23" s="225"/>
      <c r="D23" s="225"/>
      <c r="E23" s="225"/>
      <c r="F23" s="225"/>
      <c r="G23" s="225"/>
      <c r="H23" s="225"/>
      <c r="I23" s="225"/>
    </row>
    <row r="24" spans="1:12" ht="36" customHeight="1" x14ac:dyDescent="0.25">
      <c r="A24" s="225" t="s">
        <v>672</v>
      </c>
      <c r="B24" s="225"/>
      <c r="C24" s="225"/>
      <c r="D24" s="225"/>
      <c r="E24" s="225"/>
      <c r="F24" s="225"/>
      <c r="G24" s="225"/>
      <c r="H24" s="225"/>
      <c r="I24" s="225"/>
    </row>
    <row r="25" spans="1:12" ht="19.899999999999999" customHeight="1" x14ac:dyDescent="0.25">
      <c r="A25" s="225" t="s">
        <v>673</v>
      </c>
      <c r="B25" s="225"/>
      <c r="C25" s="225"/>
      <c r="D25" s="225"/>
      <c r="E25" s="225"/>
      <c r="F25" s="225"/>
      <c r="G25" s="225"/>
      <c r="H25" s="225"/>
      <c r="I25" s="225"/>
    </row>
    <row r="27" spans="1:12" x14ac:dyDescent="0.25">
      <c r="A27" s="10" t="s">
        <v>654</v>
      </c>
    </row>
    <row r="28" spans="1:12" ht="79.5" customHeight="1" x14ac:dyDescent="0.25">
      <c r="A28" s="225" t="s">
        <v>674</v>
      </c>
      <c r="B28" s="225"/>
      <c r="C28" s="225"/>
      <c r="D28" s="225"/>
      <c r="E28" s="225"/>
      <c r="F28" s="225"/>
      <c r="G28" s="225"/>
      <c r="H28" s="225"/>
      <c r="I28" s="225"/>
    </row>
    <row r="29" spans="1:12" ht="104.45" customHeight="1" x14ac:dyDescent="0.25">
      <c r="A29" s="225" t="s">
        <v>675</v>
      </c>
      <c r="B29" s="225"/>
      <c r="C29" s="225"/>
      <c r="D29" s="225"/>
      <c r="E29" s="225"/>
      <c r="F29" s="225"/>
      <c r="G29" s="225"/>
      <c r="H29" s="225"/>
      <c r="I29" s="225"/>
    </row>
    <row r="31" spans="1:12" x14ac:dyDescent="0.25">
      <c r="A31" s="189"/>
      <c r="B31" s="190" t="s">
        <v>676</v>
      </c>
      <c r="C31" s="191" t="s">
        <v>628</v>
      </c>
    </row>
    <row r="32" spans="1:12" x14ac:dyDescent="0.25">
      <c r="A32" s="192" t="s">
        <v>677</v>
      </c>
      <c r="B32" s="193">
        <f>'Bilaga 5 Mall'!B9</f>
        <v>0</v>
      </c>
      <c r="C32" s="194"/>
      <c r="K32" s="16"/>
      <c r="L32" s="16"/>
    </row>
    <row r="33" spans="1:12" x14ac:dyDescent="0.25">
      <c r="A33" s="192" t="s">
        <v>678</v>
      </c>
      <c r="B33" s="195"/>
      <c r="C33" s="196">
        <f>'Bilaga 5 Mall'!D13</f>
        <v>0</v>
      </c>
      <c r="K33" s="16"/>
      <c r="L33" s="16"/>
    </row>
    <row r="34" spans="1:12" x14ac:dyDescent="0.25">
      <c r="A34" s="192" t="s">
        <v>632</v>
      </c>
      <c r="B34" s="193">
        <f>'Bilaga 5 Mall'!C4</f>
        <v>0</v>
      </c>
      <c r="C34" s="196">
        <f>'Bilaga 5 Mall'!F14</f>
        <v>0</v>
      </c>
    </row>
    <row r="35" spans="1:12" x14ac:dyDescent="0.25">
      <c r="A35" s="197" t="s">
        <v>633</v>
      </c>
      <c r="B35" s="193">
        <f>'Bilaga 5 Mall'!D5</f>
        <v>0</v>
      </c>
      <c r="C35" s="196">
        <f>'Bilaga 5 Mall'!F15</f>
        <v>0</v>
      </c>
    </row>
    <row r="36" spans="1:12" x14ac:dyDescent="0.25">
      <c r="A36" s="197"/>
      <c r="B36" s="198">
        <f>SUM(B32:B35)</f>
        <v>0</v>
      </c>
      <c r="C36" s="199">
        <f>SUM(C32:C35)</f>
        <v>0</v>
      </c>
      <c r="K36" s="16"/>
      <c r="L36" s="16"/>
    </row>
    <row r="37" spans="1:12" x14ac:dyDescent="0.25">
      <c r="A37" s="197" t="s">
        <v>679</v>
      </c>
      <c r="B37" s="195"/>
      <c r="C37" s="199">
        <f>C36-B36</f>
        <v>0</v>
      </c>
      <c r="L37" s="16"/>
    </row>
    <row r="38" spans="1:12" x14ac:dyDescent="0.25">
      <c r="A38" s="200" t="s">
        <v>680</v>
      </c>
      <c r="B38" s="201"/>
      <c r="C38" s="202" t="e">
        <f>C37/IF(ISERROR(VLOOKUP('Bilaga 5 Mall'!$C$1,'Bilaga 1'!$A$6:$Q$295,3)),0,(VLOOKUP('Bilaga 5 Mall'!$C$1,'Bilaga 1'!$A$6:$Q$295,3)))</f>
        <v>#DIV/0!</v>
      </c>
    </row>
    <row r="40" spans="1:12" ht="42" customHeight="1" x14ac:dyDescent="0.25">
      <c r="A40" s="225" t="s">
        <v>681</v>
      </c>
      <c r="B40" s="225"/>
      <c r="C40" s="225"/>
      <c r="D40" s="225"/>
      <c r="E40" s="225"/>
      <c r="F40" s="225"/>
      <c r="G40" s="225"/>
      <c r="H40" s="225"/>
      <c r="I40" s="225"/>
    </row>
    <row r="41" spans="1:12" ht="10.15" customHeight="1" x14ac:dyDescent="0.25">
      <c r="A41" s="186"/>
      <c r="B41" s="186"/>
      <c r="C41" s="186"/>
      <c r="D41" s="186"/>
      <c r="E41" s="186"/>
      <c r="F41" s="186"/>
      <c r="G41" s="186"/>
      <c r="H41" s="186"/>
      <c r="I41" s="186"/>
    </row>
    <row r="42" spans="1:12" ht="42" customHeight="1" x14ac:dyDescent="0.25">
      <c r="A42" s="226" t="s">
        <v>682</v>
      </c>
      <c r="B42" s="226"/>
      <c r="C42" s="226"/>
      <c r="D42" s="226"/>
      <c r="E42" s="226"/>
      <c r="F42" s="226"/>
      <c r="G42" s="226"/>
      <c r="H42" s="226"/>
      <c r="I42" s="226"/>
    </row>
  </sheetData>
  <mergeCells count="21">
    <mergeCell ref="A18:I18"/>
    <mergeCell ref="A3:I3"/>
    <mergeCell ref="A4:I4"/>
    <mergeCell ref="A5:I5"/>
    <mergeCell ref="A8:I8"/>
    <mergeCell ref="A11:I11"/>
    <mergeCell ref="A12:I12"/>
    <mergeCell ref="A13:I13"/>
    <mergeCell ref="A14:I14"/>
    <mergeCell ref="A15:E15"/>
    <mergeCell ref="A16:I16"/>
    <mergeCell ref="A17:I17"/>
    <mergeCell ref="A29:I29"/>
    <mergeCell ref="A40:I40"/>
    <mergeCell ref="A42:I42"/>
    <mergeCell ref="A19:I19"/>
    <mergeCell ref="A22:I22"/>
    <mergeCell ref="A23:I23"/>
    <mergeCell ref="A24:I24"/>
    <mergeCell ref="A25:I25"/>
    <mergeCell ref="A28:I28"/>
  </mergeCells>
  <pageMargins left="0.7" right="0.7" top="0.75" bottom="0.75" header="0.3" footer="0.3"/>
  <pageSetup paperSize="9" orientation="portrait" r:id="rId1"/>
  <rowBreaks count="1" manualBreakCount="1">
    <brk id="2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vt:i4>
      </vt:variant>
      <vt:variant>
        <vt:lpstr>Namngivna områden</vt:lpstr>
      </vt:variant>
      <vt:variant>
        <vt:i4>1</vt:i4>
      </vt:variant>
    </vt:vector>
  </HeadingPairs>
  <TitlesOfParts>
    <vt:vector size="7" baseType="lpstr">
      <vt:lpstr>Bilaga 1</vt:lpstr>
      <vt:lpstr>Bilaga 2</vt:lpstr>
      <vt:lpstr>Bilaga 3</vt:lpstr>
      <vt:lpstr>Bilaga 4</vt:lpstr>
      <vt:lpstr>Bilaga 5 Mall</vt:lpstr>
      <vt:lpstr>Bilaga 6 Beskrivning mall</vt:lpstr>
      <vt:lpstr>'Bilaga 1'!Utskriftsrubriker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Fridell Mona</dc:creator>
  <cp:lastModifiedBy>Jonsson Elisabet</cp:lastModifiedBy>
  <cp:lastPrinted>2012-12-27T18:34:30Z</cp:lastPrinted>
  <dcterms:created xsi:type="dcterms:W3CDTF">2012-12-21T16:47:41Z</dcterms:created>
  <dcterms:modified xsi:type="dcterms:W3CDTF">2012-12-27T20:38:54Z</dcterms:modified>
</cp:coreProperties>
</file>