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1760" activeTab="0"/>
  </bookViews>
  <sheets>
    <sheet name="Bilaga 3" sheetId="1" r:id="rId1"/>
  </sheets>
  <definedNames>
    <definedName name="_xlnm.Print_Titles" localSheetId="0">'Bilaga 3'!$1:$9</definedName>
  </definedNames>
  <calcPr fullCalcOnLoad="1"/>
</workbook>
</file>

<file path=xl/sharedStrings.xml><?xml version="1.0" encoding="utf-8"?>
<sst xmlns="http://schemas.openxmlformats.org/spreadsheetml/2006/main" count="368" uniqueCount="355">
  <si>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</si>
  <si>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</si>
  <si>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</si>
  <si>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</si>
  <si>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</si>
  <si>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</si>
  <si>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</si>
  <si>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Äldre-</t>
  </si>
  <si>
    <t>Befolk-</t>
  </si>
  <si>
    <t>Bebygg-</t>
  </si>
  <si>
    <t>Kollektiv-</t>
  </si>
  <si>
    <t>kostnad,</t>
  </si>
  <si>
    <t>bidrag(+)/</t>
  </si>
  <si>
    <t>klass</t>
  </si>
  <si>
    <t>skola</t>
  </si>
  <si>
    <t>omsorg</t>
  </si>
  <si>
    <t>nings-</t>
  </si>
  <si>
    <t>else-</t>
  </si>
  <si>
    <t>trafik</t>
  </si>
  <si>
    <t>kr/inv.</t>
  </si>
  <si>
    <t>utjämnings-</t>
  </si>
  <si>
    <t>Kommun</t>
  </si>
  <si>
    <t>familje-</t>
  </si>
  <si>
    <t>föränd-</t>
  </si>
  <si>
    <t>struktur</t>
  </si>
  <si>
    <t xml:space="preserve"> </t>
  </si>
  <si>
    <t>avgift(-),</t>
  </si>
  <si>
    <t>ringar</t>
  </si>
  <si>
    <t>bakgrund</t>
  </si>
  <si>
    <t>effekter</t>
  </si>
  <si>
    <t>Vägt genomsnitt: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</si>
  <si>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</si>
  <si>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</si>
  <si>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</si>
  <si>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</si>
  <si>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</si>
  <si>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</si>
  <si>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</si>
  <si>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</si>
  <si>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</si>
  <si>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</si>
  <si>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</si>
  <si>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</si>
  <si>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</si>
  <si>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</si>
  <si>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</si>
  <si>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</si>
  <si>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</si>
  <si>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</si>
  <si>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</si>
  <si>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</si>
  <si>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</si>
  <si>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</si>
  <si>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</si>
  <si>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</si>
  <si>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</si>
  <si>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</si>
  <si>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</si>
  <si>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</si>
  <si>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</si>
  <si>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</si>
  <si>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</si>
  <si>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</si>
  <si>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</si>
  <si>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</si>
  <si>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</si>
  <si>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</si>
  <si>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</si>
  <si>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</si>
  <si>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</si>
  <si>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</si>
  <si>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</si>
  <si>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</si>
  <si>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</si>
  <si>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</si>
  <si>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</si>
  <si>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</si>
  <si>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</si>
  <si>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</si>
  <si>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</si>
  <si>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</si>
  <si>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</si>
  <si>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</si>
  <si>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</si>
  <si>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</si>
  <si>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</si>
  <si>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</si>
  <si>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</si>
  <si>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</si>
  <si>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</si>
  <si>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</si>
  <si>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</si>
  <si>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</si>
  <si>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</si>
  <si>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</si>
  <si>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</si>
  <si>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</si>
  <si>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</si>
  <si>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</si>
  <si>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</si>
  <si>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</si>
  <si>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</si>
  <si>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</si>
  <si>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</si>
  <si>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</si>
  <si>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</si>
  <si>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</si>
  <si>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</si>
  <si>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</si>
  <si>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</si>
  <si>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</si>
  <si>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</si>
  <si>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</si>
  <si>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</si>
  <si>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</si>
  <si>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</si>
  <si>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</si>
  <si>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</si>
  <si>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</si>
  <si>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</si>
  <si>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</si>
  <si>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</si>
  <si>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</si>
  <si>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</si>
  <si>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</si>
  <si>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</si>
  <si>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</si>
  <si>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</si>
  <si>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</si>
  <si>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</si>
  <si>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</si>
  <si>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</si>
  <si>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</si>
  <si>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</si>
  <si>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</si>
  <si>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</si>
  <si>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</si>
  <si>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</si>
  <si>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</si>
  <si>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</si>
  <si>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</si>
  <si>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</si>
  <si>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</si>
  <si>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</si>
  <si>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</si>
  <si>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</si>
  <si>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</si>
  <si>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</si>
  <si>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</si>
  <si>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</si>
  <si>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</si>
  <si>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</si>
  <si>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</si>
  <si>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</si>
  <si>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</si>
  <si>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</si>
  <si>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</si>
  <si>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</si>
  <si>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</si>
  <si>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</si>
  <si>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</si>
  <si>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</si>
  <si>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</si>
  <si>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</si>
  <si>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</si>
  <si>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</si>
  <si>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</si>
  <si>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</si>
  <si>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</si>
  <si>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</si>
  <si>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</si>
  <si>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</si>
  <si>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</si>
  <si>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</si>
  <si>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</si>
  <si>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</si>
  <si>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</si>
  <si>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</si>
  <si>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</si>
  <si>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</si>
  <si>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</si>
  <si>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</si>
  <si>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</si>
  <si>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</si>
  <si>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</si>
  <si>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</si>
  <si>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</si>
  <si>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</si>
  <si>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</si>
  <si>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</si>
  <si>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</si>
  <si>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</si>
  <si>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</si>
  <si>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</si>
  <si>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</si>
  <si>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</si>
  <si>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</si>
  <si>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</si>
  <si>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</si>
  <si>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</si>
  <si>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</si>
  <si>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</si>
  <si>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</si>
  <si>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</si>
  <si>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</si>
  <si>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</si>
  <si>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</si>
  <si>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</si>
  <si>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</si>
  <si>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</si>
  <si>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</si>
  <si>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</si>
  <si>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</si>
  <si>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</si>
  <si>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</si>
  <si>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</si>
  <si>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</si>
  <si>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</si>
  <si>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</si>
  <si>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</si>
  <si>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</si>
  <si>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</si>
  <si>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</si>
  <si>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</si>
  <si>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</si>
  <si>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</si>
  <si>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</si>
  <si>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</si>
  <si>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</si>
  <si>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</si>
  <si>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</si>
  <si>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</si>
  <si>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</si>
  <si>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</si>
  <si>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</si>
  <si>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</si>
  <si>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</si>
  <si>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</si>
  <si>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</si>
  <si>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</si>
  <si>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</si>
  <si>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</si>
  <si>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</si>
  <si>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</si>
  <si>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</si>
  <si>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</si>
  <si>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</si>
  <si>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</si>
  <si>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</si>
  <si>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</si>
  <si>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</si>
  <si>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</si>
  <si>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</si>
  <si>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</si>
  <si>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</si>
  <si>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</si>
  <si>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</si>
  <si>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</si>
  <si>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</si>
  <si>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</si>
  <si>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</si>
  <si>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</si>
  <si>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</si>
  <si>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</si>
  <si>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</si>
  <si>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</si>
  <si>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</si>
  <si>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</si>
  <si>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</si>
  <si>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</si>
  <si>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</si>
  <si>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</si>
  <si>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</si>
  <si>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</si>
  <si>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</si>
  <si>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</si>
  <si>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</si>
  <si>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</si>
  <si>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</si>
  <si>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</si>
  <si>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</si>
  <si>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</si>
  <si>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</si>
  <si>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</si>
  <si>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</si>
  <si>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</si>
  <si>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</si>
  <si>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</si>
  <si>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</si>
  <si>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</si>
  <si>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</si>
  <si>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</si>
  <si>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</si>
  <si>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</si>
  <si>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</si>
  <si>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</si>
  <si>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</si>
  <si>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</si>
  <si>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Barn och</t>
  </si>
  <si>
    <t>Därav</t>
  </si>
  <si>
    <t>verksam-</t>
  </si>
  <si>
    <t xml:space="preserve">och </t>
  </si>
  <si>
    <t>ungdomar</t>
  </si>
  <si>
    <t>Efter-</t>
  </si>
  <si>
    <t>het och</t>
  </si>
  <si>
    <t>och</t>
  </si>
  <si>
    <t>med</t>
  </si>
  <si>
    <t>släp-</t>
  </si>
  <si>
    <t>skolbarns-</t>
  </si>
  <si>
    <t>grund-</t>
  </si>
  <si>
    <t>utländsk1)</t>
  </si>
  <si>
    <t>Välj kommun i A11</t>
  </si>
  <si>
    <t>Botkyrka</t>
  </si>
  <si>
    <t>Enköping</t>
  </si>
  <si>
    <t>Eskilstuna</t>
  </si>
  <si>
    <t>Boxholm</t>
  </si>
  <si>
    <t>Aneby</t>
  </si>
  <si>
    <t>Alvesta</t>
  </si>
  <si>
    <t>Borgholm</t>
  </si>
  <si>
    <t xml:space="preserve">Mönsterås           </t>
  </si>
  <si>
    <t>Gotland</t>
  </si>
  <si>
    <t>Karlshamn</t>
  </si>
  <si>
    <t>Bjuv</t>
  </si>
  <si>
    <t xml:space="preserve">Höganäs             </t>
  </si>
  <si>
    <t>Falkenberg</t>
  </si>
  <si>
    <t>Ale</t>
  </si>
  <si>
    <t>Arvika</t>
  </si>
  <si>
    <t>Askersund</t>
  </si>
  <si>
    <t>Arboga</t>
  </si>
  <si>
    <t>Avesta</t>
  </si>
  <si>
    <t>Bollnäs</t>
  </si>
  <si>
    <t>Härnösand</t>
  </si>
  <si>
    <t>Berg</t>
  </si>
  <si>
    <t>Bjurholm</t>
  </si>
  <si>
    <t>Arjeplog</t>
  </si>
  <si>
    <t>Preliminär kostnadsutjämning 2008, förändring</t>
  </si>
  <si>
    <t>Sörmland</t>
  </si>
  <si>
    <t>Östergötland</t>
  </si>
  <si>
    <t>Kronoberg</t>
  </si>
  <si>
    <t>Blekinge</t>
  </si>
  <si>
    <t>Skåne</t>
  </si>
  <si>
    <t>Skåne, forts.</t>
  </si>
  <si>
    <t>Halland</t>
  </si>
  <si>
    <t>Västra Götaland</t>
  </si>
  <si>
    <t>Västra Götaland, forts.</t>
  </si>
  <si>
    <t>Värmland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</si>
  <si>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</si>
  <si>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</si>
  <si>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</si>
  <si>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</si>
  <si>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</si>
  <si>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</si>
  <si>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</si>
  <si>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Min</t>
  </si>
  <si>
    <t>Max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</si>
</sst>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_ ;[Red]\-#,##0\ "/>
  </numFmts>
  <fonts count="25">
    <font>
      <sz val="9"/>
      <name val="Microsoft Sans Serif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indexed="61"/>
      <name val="Helvetica"/>
      <family val="0"/>
    </font>
    <font>
      <i/>
      <sz val="9"/>
      <color indexed="61"/>
      <name val="Helvetica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9"/>
      <color indexed="16"/>
      <name val="Helvetica"/>
      <family val="2"/>
    </font>
    <font>
      <sz val="8"/>
      <name val="Microsoft Sans Serif"/>
      <family val="0"/>
    </font>
    <font>
      <b/>
      <sz val="9"/>
      <color indexed="10"/>
      <name val="Helvetica"/>
      <family val="2"/>
    </font>
    <font>
      <sz val="10"/>
      <color indexed="61"/>
      <name val="Arial"/>
      <family val="0"/>
    </font>
    <font>
      <b/>
      <i/>
      <sz val="8"/>
      <color indexed="10"/>
      <name val="Helvetica"/>
      <family val="2"/>
    </font>
    <font>
      <b/>
      <sz val="9"/>
      <color indexed="10"/>
      <name val="Microsoft Sans Serif"/>
      <family val="2"/>
    </font>
    <font>
      <sz val="10"/>
      <name val="Arial"/>
      <family val="0"/>
    </font>
    <font>
      <sz val="11"/>
      <color indexed="9"/>
      <name val="Helvetica"/>
      <family val="2"/>
    </font>
    <font>
      <sz val="9"/>
      <color indexed="9"/>
      <name val="Helvetica"/>
      <family val="0"/>
    </font>
    <font>
      <sz val="9"/>
      <color indexed="9"/>
      <name val="Microsoft Sans Serif"/>
      <family val="0"/>
    </font>
    <font>
      <u val="single"/>
      <sz val="9"/>
      <color indexed="12"/>
      <name val="Microsoft Sans Serif"/>
      <family val="0"/>
    </font>
    <font>
      <u val="single"/>
      <sz val="9"/>
      <color indexed="36"/>
      <name val="Microsoft Sans Serif"/>
      <family val="0"/>
    </font>
    <font>
      <b/>
      <sz val="9"/>
      <name val="Microsoft Sans Serif"/>
      <family val="2"/>
    </font>
    <font>
      <sz val="9"/>
      <name val="MS Sans Serif"/>
      <family val="2"/>
    </font>
    <font>
      <b/>
      <sz val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 horizontal="left"/>
    </xf>
    <xf numFmtId="3" fontId="15" fillId="2" borderId="3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165" fontId="1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1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11" width="9.57421875" style="0" customWidth="1"/>
    <col min="12" max="12" width="10.140625" style="0" customWidth="1"/>
    <col min="13" max="13" width="10.7109375" style="30" bestFit="1" customWidth="1"/>
    <col min="14" max="14" width="2.7109375" style="0" customWidth="1"/>
    <col min="15" max="15" width="16.7109375" style="35" customWidth="1"/>
  </cols>
  <sheetData>
    <row r="1" spans="1:15" s="21" customFormat="1" ht="17.25" customHeight="1">
      <c r="A1" s="1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2"/>
    </row>
    <row r="2" spans="1:15" s="21" customFormat="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O2" s="32"/>
    </row>
    <row r="3" spans="1:15" s="21" customFormat="1" ht="12" customHeight="1">
      <c r="A3" s="5" t="s">
        <v>0</v>
      </c>
      <c r="B3" s="6" t="s">
        <v>1</v>
      </c>
      <c r="C3" s="7"/>
      <c r="D3" s="4"/>
      <c r="E3" s="4"/>
      <c r="F3" s="4"/>
      <c r="G3" s="4"/>
      <c r="H3" s="4"/>
      <c r="I3" s="4"/>
      <c r="J3" s="4"/>
      <c r="K3" s="4"/>
      <c r="L3" s="8" t="s">
        <v>2</v>
      </c>
      <c r="M3" s="8" t="s">
        <v>3</v>
      </c>
      <c r="O3" s="32"/>
    </row>
    <row r="4" spans="1:15" s="14" customFormat="1" ht="12" customHeight="1">
      <c r="A4" s="9"/>
      <c r="B4" s="10" t="s">
        <v>4</v>
      </c>
      <c r="C4" s="10" t="s">
        <v>4</v>
      </c>
      <c r="D4" s="10" t="s">
        <v>5</v>
      </c>
      <c r="E4" s="10" t="s">
        <v>6</v>
      </c>
      <c r="F4" s="10" t="s">
        <v>298</v>
      </c>
      <c r="G4" s="10" t="s">
        <v>7</v>
      </c>
      <c r="H4" s="10" t="s">
        <v>8</v>
      </c>
      <c r="I4" s="11" t="s">
        <v>299</v>
      </c>
      <c r="J4" s="10" t="s">
        <v>9</v>
      </c>
      <c r="K4" s="10" t="s">
        <v>10</v>
      </c>
      <c r="L4" s="12" t="s">
        <v>11</v>
      </c>
      <c r="M4" s="13" t="s">
        <v>12</v>
      </c>
      <c r="O4" s="33"/>
    </row>
    <row r="5" spans="2:15" s="14" customFormat="1" ht="12" customHeight="1">
      <c r="B5" s="10" t="s">
        <v>300</v>
      </c>
      <c r="C5" s="10" t="s">
        <v>13</v>
      </c>
      <c r="D5" s="10" t="s">
        <v>14</v>
      </c>
      <c r="E5" s="10" t="s">
        <v>301</v>
      </c>
      <c r="F5" s="10" t="s">
        <v>302</v>
      </c>
      <c r="G5" s="10" t="s">
        <v>15</v>
      </c>
      <c r="H5" s="10" t="s">
        <v>16</v>
      </c>
      <c r="I5" s="10" t="s">
        <v>303</v>
      </c>
      <c r="J5" s="10" t="s">
        <v>17</v>
      </c>
      <c r="K5" s="10" t="s">
        <v>18</v>
      </c>
      <c r="L5" s="15" t="s">
        <v>19</v>
      </c>
      <c r="M5" s="13" t="s">
        <v>20</v>
      </c>
      <c r="O5" s="33"/>
    </row>
    <row r="6" spans="1:15" s="14" customFormat="1" ht="12" customHeight="1">
      <c r="A6" s="14" t="s">
        <v>21</v>
      </c>
      <c r="B6" s="10" t="s">
        <v>304</v>
      </c>
      <c r="C6" s="10" t="s">
        <v>305</v>
      </c>
      <c r="D6" s="10"/>
      <c r="E6" s="10" t="s">
        <v>22</v>
      </c>
      <c r="F6" s="10" t="s">
        <v>306</v>
      </c>
      <c r="G6" s="10"/>
      <c r="H6" s="10" t="s">
        <v>23</v>
      </c>
      <c r="I6" s="10" t="s">
        <v>307</v>
      </c>
      <c r="J6" s="10" t="s">
        <v>24</v>
      </c>
      <c r="L6" s="16" t="s">
        <v>25</v>
      </c>
      <c r="M6" s="13" t="s">
        <v>26</v>
      </c>
      <c r="O6" s="33"/>
    </row>
    <row r="7" spans="1:15" s="14" customFormat="1" ht="12" customHeight="1">
      <c r="A7" s="9"/>
      <c r="B7" s="10" t="s">
        <v>308</v>
      </c>
      <c r="C7" s="10" t="s">
        <v>309</v>
      </c>
      <c r="D7" s="10"/>
      <c r="E7" s="10" t="s">
        <v>15</v>
      </c>
      <c r="F7" s="10" t="s">
        <v>310</v>
      </c>
      <c r="G7" s="10"/>
      <c r="H7" s="10" t="s">
        <v>27</v>
      </c>
      <c r="I7" s="10" t="s">
        <v>16</v>
      </c>
      <c r="J7" s="10"/>
      <c r="K7" s="10"/>
      <c r="L7" s="10"/>
      <c r="M7" s="17" t="s">
        <v>19</v>
      </c>
      <c r="O7" s="33"/>
    </row>
    <row r="8" spans="2:15" s="14" customFormat="1" ht="12.75">
      <c r="B8" s="22" t="s">
        <v>15</v>
      </c>
      <c r="C8" s="10" t="s">
        <v>14</v>
      </c>
      <c r="D8" s="10"/>
      <c r="E8" s="10"/>
      <c r="F8" s="10" t="s">
        <v>28</v>
      </c>
      <c r="G8" s="10"/>
      <c r="H8" s="10"/>
      <c r="I8" s="10" t="s">
        <v>29</v>
      </c>
      <c r="J8" s="10"/>
      <c r="K8" s="10"/>
      <c r="L8" s="10"/>
      <c r="M8" s="23"/>
      <c r="O8" s="33"/>
    </row>
    <row r="9" spans="1:15" s="24" customFormat="1" ht="12" customHeight="1">
      <c r="A9" s="18" t="s">
        <v>30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0"/>
      <c r="O9" s="34"/>
    </row>
    <row r="10" spans="1:15" s="24" customFormat="1" ht="12" customHeight="1">
      <c r="A10" s="25" t="s">
        <v>311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O10" s="34"/>
    </row>
    <row r="11" spans="1:15" s="24" customFormat="1" ht="12" customHeight="1">
      <c r="A11" s="26" t="s">
        <v>325</v>
      </c>
      <c r="B11" s="27">
        <f>VLOOKUP($A11,$A13:$M324,2,0)</f>
        <v>62.114910505402804</v>
      </c>
      <c r="C11" s="27">
        <f>VLOOKUP($A11,$A13:$M324,3,0)</f>
        <v>9.413085954603957</v>
      </c>
      <c r="D11" s="27">
        <f>VLOOKUP($A11,$A13:$M324,4,0)</f>
        <v>90.10060996026505</v>
      </c>
      <c r="E11" s="27">
        <f>VLOOKUP($A11,$A13:$M324,5,0)</f>
        <v>5.046337400364337</v>
      </c>
      <c r="F11" s="27">
        <f>VLOOKUP($A11,$A13:$M324,6,0)</f>
        <v>-1.4211385245890398</v>
      </c>
      <c r="G11" s="27">
        <f>VLOOKUP($A11,$A13:$M324,7,0)</f>
        <v>-141.7047744729689</v>
      </c>
      <c r="H11" s="27">
        <f>VLOOKUP($A11,$A13:$M324,8,0)</f>
        <v>33.62240382032304</v>
      </c>
      <c r="I11" s="27">
        <f>VLOOKUP($A11,$A13:$M324,9,0)</f>
        <v>0</v>
      </c>
      <c r="J11" s="27">
        <f>VLOOKUP($A11,$A13:$M324,10,0)</f>
        <v>-4.859308508423084</v>
      </c>
      <c r="K11" s="27">
        <f>VLOOKUP($A11,$A13:$M324,11,0)</f>
        <v>-11.189218075614235</v>
      </c>
      <c r="L11" s="27">
        <f>VLOOKUP($A11,$A13:$M324,12,0)</f>
        <v>41</v>
      </c>
      <c r="M11" s="27">
        <f>VLOOKUP($A11,$A13:$M324,13,0)</f>
        <v>41</v>
      </c>
      <c r="O11" s="34"/>
    </row>
    <row r="12" spans="1:15" s="24" customFormat="1" ht="12.75" customHeight="1">
      <c r="A12" s="37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O12" s="34"/>
    </row>
    <row r="13" spans="1:15" ht="12.75" customHeight="1">
      <c r="A13" s="38" t="s">
        <v>312</v>
      </c>
      <c r="B13" s="9">
        <v>63.114910505402804</v>
      </c>
      <c r="C13" s="9">
        <v>144.41308595460396</v>
      </c>
      <c r="D13" s="9">
        <v>-57.89939003973495</v>
      </c>
      <c r="E13" s="9">
        <v>-38.95366259963566</v>
      </c>
      <c r="F13" s="9">
        <v>-1.4211385245890824</v>
      </c>
      <c r="G13" s="9">
        <v>-115.7047744729689</v>
      </c>
      <c r="H13" s="9">
        <v>33.62240382032304</v>
      </c>
      <c r="I13" s="9">
        <v>0</v>
      </c>
      <c r="J13" s="9">
        <v>6.140691491576916</v>
      </c>
      <c r="K13" s="9">
        <v>6.810781924385765</v>
      </c>
      <c r="L13" s="9">
        <v>40</v>
      </c>
      <c r="M13" s="23">
        <v>40</v>
      </c>
      <c r="O13" s="35" t="str">
        <f>A13</f>
        <v>Botkyrka</v>
      </c>
    </row>
    <row r="14" spans="1:15" ht="12.75" customHeight="1">
      <c r="A14" s="39" t="s">
        <v>31</v>
      </c>
      <c r="B14" s="9">
        <v>379.1149105054028</v>
      </c>
      <c r="C14" s="9">
        <v>307.41308595460396</v>
      </c>
      <c r="D14" s="9">
        <v>159.10060996026505</v>
      </c>
      <c r="E14" s="9">
        <v>-69.95366259963566</v>
      </c>
      <c r="F14" s="9">
        <v>-1.4211385245890398</v>
      </c>
      <c r="G14" s="9">
        <v>35.29522552703111</v>
      </c>
      <c r="H14" s="9">
        <v>7.6224038203230435</v>
      </c>
      <c r="I14" s="9">
        <v>0</v>
      </c>
      <c r="J14" s="9">
        <v>6.140691491576916</v>
      </c>
      <c r="K14" s="9">
        <v>6.810781924385765</v>
      </c>
      <c r="L14" s="9">
        <v>830</v>
      </c>
      <c r="M14" s="23">
        <v>830</v>
      </c>
      <c r="O14" s="35" t="str">
        <f aca="true" t="shared" si="0" ref="O14:O81">A14</f>
        <v>Danderyd</v>
      </c>
    </row>
    <row r="15" spans="1:15" ht="12.75" customHeight="1">
      <c r="A15" s="39" t="s">
        <v>32</v>
      </c>
      <c r="B15" s="9">
        <v>176.1149105054028</v>
      </c>
      <c r="C15" s="9">
        <v>82.41308595460396</v>
      </c>
      <c r="D15" s="9">
        <v>114.10060996026505</v>
      </c>
      <c r="E15" s="9">
        <v>-67.95366259963566</v>
      </c>
      <c r="F15" s="9">
        <v>-1.4211385245890398</v>
      </c>
      <c r="G15" s="9">
        <v>-73.7047744729689</v>
      </c>
      <c r="H15" s="9">
        <v>-119.37759617967696</v>
      </c>
      <c r="I15" s="9">
        <v>-93.25818408996251</v>
      </c>
      <c r="J15" s="9">
        <v>6.140691491576916</v>
      </c>
      <c r="K15" s="9">
        <v>6.810781924385765</v>
      </c>
      <c r="L15" s="9">
        <v>123</v>
      </c>
      <c r="M15" s="23">
        <v>123</v>
      </c>
      <c r="O15" s="35" t="str">
        <f t="shared" si="0"/>
        <v>Ekerö</v>
      </c>
    </row>
    <row r="16" spans="1:15" ht="12.75" customHeight="1">
      <c r="A16" s="39" t="s">
        <v>33</v>
      </c>
      <c r="B16" s="9">
        <v>114.1149105054028</v>
      </c>
      <c r="C16" s="9">
        <v>-38.58691404539604</v>
      </c>
      <c r="D16" s="9">
        <v>189.10060996026505</v>
      </c>
      <c r="E16" s="9">
        <v>61.04633740036434</v>
      </c>
      <c r="F16" s="9">
        <v>15.578861475410974</v>
      </c>
      <c r="G16" s="9">
        <v>-91.7047744729689</v>
      </c>
      <c r="H16" s="9">
        <v>33.62240382032304</v>
      </c>
      <c r="I16" s="9">
        <v>0</v>
      </c>
      <c r="J16" s="9">
        <v>6.140691491576916</v>
      </c>
      <c r="K16" s="9">
        <v>6.810781924385765</v>
      </c>
      <c r="L16" s="9">
        <v>296</v>
      </c>
      <c r="M16" s="23">
        <v>296</v>
      </c>
      <c r="O16" s="35" t="str">
        <f t="shared" si="0"/>
        <v>Haninge</v>
      </c>
    </row>
    <row r="17" spans="1:15" ht="12.75" customHeight="1">
      <c r="A17" s="39" t="s">
        <v>34</v>
      </c>
      <c r="B17" s="9">
        <v>73.1149105054028</v>
      </c>
      <c r="C17" s="9">
        <v>202.41308595460396</v>
      </c>
      <c r="D17" s="9">
        <v>-49.89939003973495</v>
      </c>
      <c r="E17" s="9">
        <v>267.04633740036434</v>
      </c>
      <c r="F17" s="9">
        <v>10.578861475410974</v>
      </c>
      <c r="G17" s="9">
        <v>-168.7047744729689</v>
      </c>
      <c r="H17" s="9">
        <v>0.6224038203230435</v>
      </c>
      <c r="I17" s="9">
        <v>0</v>
      </c>
      <c r="J17" s="9">
        <v>6.140691491576916</v>
      </c>
      <c r="K17" s="9">
        <v>6.810781924385765</v>
      </c>
      <c r="L17" s="9">
        <v>348</v>
      </c>
      <c r="M17" s="23">
        <v>348</v>
      </c>
      <c r="O17" s="35" t="str">
        <f t="shared" si="0"/>
        <v>Huddinge</v>
      </c>
    </row>
    <row r="18" spans="1:15" ht="12.75" customHeight="1">
      <c r="A18" s="39" t="s">
        <v>35</v>
      </c>
      <c r="B18" s="9">
        <v>197.1149105054028</v>
      </c>
      <c r="C18" s="9">
        <v>51.41308595460396</v>
      </c>
      <c r="D18" s="9">
        <v>11.100609960265047</v>
      </c>
      <c r="E18" s="9">
        <v>1.0463374003643366</v>
      </c>
      <c r="F18" s="9">
        <v>9.578861475410974</v>
      </c>
      <c r="G18" s="9">
        <v>44.29522552703111</v>
      </c>
      <c r="H18" s="9">
        <v>33.62240382032304</v>
      </c>
      <c r="I18" s="9">
        <v>0</v>
      </c>
      <c r="J18" s="9">
        <v>6.140691491576916</v>
      </c>
      <c r="K18" s="9">
        <v>6.810781924385765</v>
      </c>
      <c r="L18" s="9">
        <v>361</v>
      </c>
      <c r="M18" s="23">
        <v>361</v>
      </c>
      <c r="O18" s="35" t="str">
        <f t="shared" si="0"/>
        <v>Järfälla</v>
      </c>
    </row>
    <row r="19" spans="1:15" ht="12.75" customHeight="1">
      <c r="A19" s="39" t="s">
        <v>36</v>
      </c>
      <c r="B19" s="9">
        <v>403.1149105054028</v>
      </c>
      <c r="C19" s="9">
        <v>267.41308595460396</v>
      </c>
      <c r="D19" s="9">
        <v>-69.89939003973495</v>
      </c>
      <c r="E19" s="9">
        <v>-36.95366259963566</v>
      </c>
      <c r="F19" s="9">
        <v>-1.4211385245890398</v>
      </c>
      <c r="G19" s="9">
        <v>121.2952255270311</v>
      </c>
      <c r="H19" s="9">
        <v>18.622403820323044</v>
      </c>
      <c r="I19" s="9">
        <v>0</v>
      </c>
      <c r="J19" s="9">
        <v>8.140691491576888</v>
      </c>
      <c r="K19" s="9">
        <v>6.810781924385765</v>
      </c>
      <c r="L19" s="9">
        <v>717</v>
      </c>
      <c r="M19" s="23">
        <v>717</v>
      </c>
      <c r="O19" s="35" t="str">
        <f t="shared" si="0"/>
        <v>Lidingö</v>
      </c>
    </row>
    <row r="20" spans="1:15" ht="12.75" customHeight="1">
      <c r="A20" s="39" t="s">
        <v>37</v>
      </c>
      <c r="B20" s="9">
        <v>362.1149105054028</v>
      </c>
      <c r="C20" s="9">
        <v>103.41308595460396</v>
      </c>
      <c r="D20" s="9">
        <v>-3.8993900397349535</v>
      </c>
      <c r="E20" s="9">
        <v>-18.953662599635663</v>
      </c>
      <c r="F20" s="9">
        <v>-3.4211385245890398</v>
      </c>
      <c r="G20" s="9">
        <v>-123.7047744729689</v>
      </c>
      <c r="H20" s="9">
        <v>-515.377596179677</v>
      </c>
      <c r="I20" s="9">
        <v>-522.8839707403392</v>
      </c>
      <c r="J20" s="9">
        <v>8.140691491576888</v>
      </c>
      <c r="K20" s="9">
        <v>6.810781924385765</v>
      </c>
      <c r="L20" s="9">
        <v>-185</v>
      </c>
      <c r="M20" s="23">
        <v>-185</v>
      </c>
      <c r="O20" s="35" t="str">
        <f t="shared" si="0"/>
        <v>Nacka</v>
      </c>
    </row>
    <row r="21" spans="1:15" ht="12.75" customHeight="1">
      <c r="A21" s="39" t="s">
        <v>38</v>
      </c>
      <c r="B21" s="9">
        <v>-154.8850894945972</v>
      </c>
      <c r="C21" s="9">
        <v>-107.58691404539604</v>
      </c>
      <c r="D21" s="9">
        <v>104.10060996026505</v>
      </c>
      <c r="E21" s="9">
        <v>-41.95366259963566</v>
      </c>
      <c r="F21" s="9">
        <v>-1.4211385245890398</v>
      </c>
      <c r="G21" s="9">
        <v>89.2952255270311</v>
      </c>
      <c r="H21" s="9">
        <v>33.62240382032304</v>
      </c>
      <c r="I21" s="9">
        <v>0</v>
      </c>
      <c r="J21" s="9">
        <v>-6.859308508423084</v>
      </c>
      <c r="K21" s="9">
        <v>6.810781924385765</v>
      </c>
      <c r="L21" s="9">
        <v>-79</v>
      </c>
      <c r="M21" s="23">
        <v>-79</v>
      </c>
      <c r="O21" s="35" t="str">
        <f t="shared" si="0"/>
        <v>Norrtälje</v>
      </c>
    </row>
    <row r="22" spans="1:15" ht="12.75" customHeight="1">
      <c r="A22" s="39" t="s">
        <v>39</v>
      </c>
      <c r="B22" s="9">
        <v>263.1149105054028</v>
      </c>
      <c r="C22" s="9">
        <v>-212.58691404539604</v>
      </c>
      <c r="D22" s="9">
        <v>486.10060996026505</v>
      </c>
      <c r="E22" s="9">
        <v>-103.95366259963566</v>
      </c>
      <c r="F22" s="9">
        <v>-1.4211385245890398</v>
      </c>
      <c r="G22" s="9">
        <v>-272.7047744729689</v>
      </c>
      <c r="H22" s="9">
        <v>33.62240382032304</v>
      </c>
      <c r="I22" s="9">
        <v>0</v>
      </c>
      <c r="J22" s="9">
        <v>-6.859308508423084</v>
      </c>
      <c r="K22" s="9">
        <v>6.810781924385765</v>
      </c>
      <c r="L22" s="9">
        <v>192</v>
      </c>
      <c r="M22" s="23">
        <v>192</v>
      </c>
      <c r="O22" s="35" t="str">
        <f t="shared" si="0"/>
        <v>Nykvarn</v>
      </c>
    </row>
    <row r="23" spans="1:15" ht="12.75" customHeight="1">
      <c r="A23" s="39" t="s">
        <v>40</v>
      </c>
      <c r="B23" s="9">
        <v>-165.8850894945972</v>
      </c>
      <c r="C23" s="9">
        <v>-148.58691404539604</v>
      </c>
      <c r="D23" s="9">
        <v>181.10060996026505</v>
      </c>
      <c r="E23" s="9">
        <v>26.046337400364337</v>
      </c>
      <c r="F23" s="9">
        <v>-1.4211385245890398</v>
      </c>
      <c r="G23" s="9">
        <v>-97.7047744729689</v>
      </c>
      <c r="H23" s="9">
        <v>33.62240382032304</v>
      </c>
      <c r="I23" s="9">
        <v>0</v>
      </c>
      <c r="J23" s="9">
        <v>-6.859308508423084</v>
      </c>
      <c r="K23" s="9">
        <v>6.810781924385765</v>
      </c>
      <c r="L23" s="9">
        <v>-173</v>
      </c>
      <c r="M23" s="23">
        <v>-173</v>
      </c>
      <c r="O23" s="35" t="str">
        <f t="shared" si="0"/>
        <v>Nynäshamn</v>
      </c>
    </row>
    <row r="24" spans="1:15" ht="12.75" customHeight="1">
      <c r="A24" s="39" t="s">
        <v>41</v>
      </c>
      <c r="B24" s="9">
        <v>189.1149105054028</v>
      </c>
      <c r="C24" s="9">
        <v>140.41308595460396</v>
      </c>
      <c r="D24" s="9">
        <v>78.10060996026505</v>
      </c>
      <c r="E24" s="9">
        <v>-57.95366259963566</v>
      </c>
      <c r="F24" s="9">
        <v>0.5788614754109602</v>
      </c>
      <c r="G24" s="9">
        <v>-128.7047744729689</v>
      </c>
      <c r="H24" s="9">
        <v>-38.37759617967696</v>
      </c>
      <c r="I24" s="9">
        <v>0</v>
      </c>
      <c r="J24" s="9">
        <v>6.140691491576916</v>
      </c>
      <c r="K24" s="9">
        <v>6.810781924385765</v>
      </c>
      <c r="L24" s="9">
        <v>196</v>
      </c>
      <c r="M24" s="23">
        <v>196</v>
      </c>
      <c r="O24" s="35" t="str">
        <f t="shared" si="0"/>
        <v>Salem</v>
      </c>
    </row>
    <row r="25" spans="1:15" ht="12.75" customHeight="1">
      <c r="A25" s="39" t="s">
        <v>42</v>
      </c>
      <c r="B25" s="9">
        <v>7.114910505402804</v>
      </c>
      <c r="C25" s="9">
        <v>-3.5869140453960426</v>
      </c>
      <c r="D25" s="9">
        <v>98.10060996026505</v>
      </c>
      <c r="E25" s="9">
        <v>24.046337400364337</v>
      </c>
      <c r="F25" s="9">
        <v>-2.4211385245890256</v>
      </c>
      <c r="G25" s="9">
        <v>-74.7047744729689</v>
      </c>
      <c r="H25" s="9">
        <v>-13.377596179676956</v>
      </c>
      <c r="I25" s="9">
        <v>0</v>
      </c>
      <c r="J25" s="9">
        <v>6.140691491576916</v>
      </c>
      <c r="K25" s="9">
        <v>6.810781924385765</v>
      </c>
      <c r="L25" s="9">
        <v>48</v>
      </c>
      <c r="M25" s="23">
        <v>48</v>
      </c>
      <c r="O25" s="35" t="str">
        <f t="shared" si="0"/>
        <v>Sigtuna</v>
      </c>
    </row>
    <row r="26" spans="1:15" ht="12.75" customHeight="1">
      <c r="A26" s="39" t="s">
        <v>43</v>
      </c>
      <c r="B26" s="9">
        <v>401.1149105054028</v>
      </c>
      <c r="C26" s="9">
        <v>208.41308595460396</v>
      </c>
      <c r="D26" s="9">
        <v>11.100609960265047</v>
      </c>
      <c r="E26" s="9">
        <v>12.046337400364337</v>
      </c>
      <c r="F26" s="9">
        <v>7.57886147541096</v>
      </c>
      <c r="G26" s="9">
        <v>-17.704774472968893</v>
      </c>
      <c r="H26" s="9">
        <v>33.62240382032304</v>
      </c>
      <c r="I26" s="9">
        <v>0</v>
      </c>
      <c r="J26" s="9">
        <v>6.140691491576916</v>
      </c>
      <c r="K26" s="9">
        <v>6.810781924385765</v>
      </c>
      <c r="L26" s="9">
        <v>669</v>
      </c>
      <c r="M26" s="23">
        <v>669</v>
      </c>
      <c r="O26" s="35" t="str">
        <f t="shared" si="0"/>
        <v>Sollentuna</v>
      </c>
    </row>
    <row r="27" spans="1:15" ht="12.75" customHeight="1">
      <c r="A27" s="39" t="s">
        <v>44</v>
      </c>
      <c r="B27" s="9">
        <v>28.114910505402804</v>
      </c>
      <c r="C27" s="9">
        <v>-101.58691404539604</v>
      </c>
      <c r="D27" s="9">
        <v>-132.89939003973495</v>
      </c>
      <c r="E27" s="9">
        <v>-21.953662599635663</v>
      </c>
      <c r="F27" s="9">
        <v>-6.42113852458904</v>
      </c>
      <c r="G27" s="9">
        <v>-86.7047744729689</v>
      </c>
      <c r="H27" s="9">
        <v>-117.37759617967696</v>
      </c>
      <c r="I27" s="9">
        <v>-150.8142137845646</v>
      </c>
      <c r="J27" s="9">
        <v>8.140691491576888</v>
      </c>
      <c r="K27" s="9">
        <v>6.810781924385765</v>
      </c>
      <c r="L27" s="9">
        <v>-424</v>
      </c>
      <c r="M27" s="23">
        <v>-424</v>
      </c>
      <c r="O27" s="35" t="str">
        <f t="shared" si="0"/>
        <v>Solna</v>
      </c>
    </row>
    <row r="28" spans="1:15" ht="12.75" customHeight="1">
      <c r="A28" s="39" t="s">
        <v>45</v>
      </c>
      <c r="B28" s="9">
        <v>124.1149105054028</v>
      </c>
      <c r="C28" s="9">
        <v>20.413085954603957</v>
      </c>
      <c r="D28" s="9">
        <v>-94.89939003973495</v>
      </c>
      <c r="E28" s="9">
        <v>121.04633740036434</v>
      </c>
      <c r="F28" s="9">
        <v>-1.4211385245890398</v>
      </c>
      <c r="G28" s="9">
        <v>-176.7047744729689</v>
      </c>
      <c r="H28" s="9">
        <v>33.62240382032304</v>
      </c>
      <c r="I28" s="9">
        <v>0</v>
      </c>
      <c r="J28" s="9">
        <v>19.140691491576945</v>
      </c>
      <c r="K28" s="9">
        <v>6.810781924385765</v>
      </c>
      <c r="L28" s="9">
        <v>52</v>
      </c>
      <c r="M28" s="23">
        <v>52</v>
      </c>
      <c r="O28" s="35" t="str">
        <f t="shared" si="0"/>
        <v>Stockholm</v>
      </c>
    </row>
    <row r="29" spans="1:15" ht="12.75" customHeight="1">
      <c r="A29" s="39" t="s">
        <v>46</v>
      </c>
      <c r="B29" s="9">
        <v>105.1149105054028</v>
      </c>
      <c r="C29" s="9">
        <v>-14.586914045396043</v>
      </c>
      <c r="D29" s="9">
        <v>-34.89939003973495</v>
      </c>
      <c r="E29" s="9">
        <v>43.04633740036434</v>
      </c>
      <c r="F29" s="9">
        <v>18.578861475410974</v>
      </c>
      <c r="G29" s="9">
        <v>-44.70477447296889</v>
      </c>
      <c r="H29" s="9">
        <v>33.62240382032304</v>
      </c>
      <c r="I29" s="9">
        <v>0</v>
      </c>
      <c r="J29" s="9">
        <v>8.140691491576888</v>
      </c>
      <c r="K29" s="9">
        <v>6.810781924385765</v>
      </c>
      <c r="L29" s="9">
        <v>121</v>
      </c>
      <c r="M29" s="23">
        <v>121</v>
      </c>
      <c r="O29" s="35" t="str">
        <f t="shared" si="0"/>
        <v>Sundbyberg</v>
      </c>
    </row>
    <row r="30" spans="1:15" ht="12.75" customHeight="1">
      <c r="A30" s="39" t="s">
        <v>47</v>
      </c>
      <c r="B30" s="9">
        <v>69.1149105054028</v>
      </c>
      <c r="C30" s="9">
        <v>122.41308595460396</v>
      </c>
      <c r="D30" s="9">
        <v>88.10060996026505</v>
      </c>
      <c r="E30" s="9">
        <v>153.04633740036434</v>
      </c>
      <c r="F30" s="9">
        <v>26.578861475410974</v>
      </c>
      <c r="G30" s="9">
        <v>-142.7047744729689</v>
      </c>
      <c r="H30" s="9">
        <v>33.62240382032304</v>
      </c>
      <c r="I30" s="9">
        <v>0</v>
      </c>
      <c r="J30" s="9">
        <v>-4.859308508423084</v>
      </c>
      <c r="K30" s="9">
        <v>6.810781924385765</v>
      </c>
      <c r="L30" s="9">
        <v>352</v>
      </c>
      <c r="M30" s="23">
        <v>352</v>
      </c>
      <c r="O30" s="35" t="str">
        <f t="shared" si="0"/>
        <v>Södertälje</v>
      </c>
    </row>
    <row r="31" spans="1:15" ht="12.75" customHeight="1">
      <c r="A31" s="39" t="s">
        <v>48</v>
      </c>
      <c r="B31" s="9">
        <v>103.1149105054028</v>
      </c>
      <c r="C31" s="9">
        <v>223.41308595460396</v>
      </c>
      <c r="D31" s="9">
        <v>53.10060996026505</v>
      </c>
      <c r="E31" s="9">
        <v>-56.95366259963566</v>
      </c>
      <c r="F31" s="9">
        <v>-18.42113852458904</v>
      </c>
      <c r="G31" s="9">
        <v>-96.7047744729689</v>
      </c>
      <c r="H31" s="9">
        <v>-33.37759617967696</v>
      </c>
      <c r="I31" s="9">
        <v>0</v>
      </c>
      <c r="J31" s="9">
        <v>6.140691491576916</v>
      </c>
      <c r="K31" s="9">
        <v>6.810781924385765</v>
      </c>
      <c r="L31" s="9">
        <v>187</v>
      </c>
      <c r="M31" s="23">
        <v>187</v>
      </c>
      <c r="O31" s="35" t="str">
        <f t="shared" si="0"/>
        <v>Tyresö</v>
      </c>
    </row>
    <row r="32" spans="1:15" ht="12.75" customHeight="1">
      <c r="A32" s="39" t="s">
        <v>49</v>
      </c>
      <c r="B32" s="9">
        <v>376.1149105054028</v>
      </c>
      <c r="C32" s="9">
        <v>216.41308595460396</v>
      </c>
      <c r="D32" s="9">
        <v>5.1006099602650465</v>
      </c>
      <c r="E32" s="9">
        <v>-49.95366259963566</v>
      </c>
      <c r="F32" s="9">
        <v>-1.4211385245890398</v>
      </c>
      <c r="G32" s="9">
        <v>-30.704774472968893</v>
      </c>
      <c r="H32" s="9">
        <v>33.62240382032304</v>
      </c>
      <c r="I32" s="9">
        <v>0</v>
      </c>
      <c r="J32" s="9">
        <v>6.140691491576916</v>
      </c>
      <c r="K32" s="9">
        <v>6.810781924385765</v>
      </c>
      <c r="L32" s="9">
        <v>562</v>
      </c>
      <c r="M32" s="23">
        <v>562</v>
      </c>
      <c r="O32" s="35" t="str">
        <f t="shared" si="0"/>
        <v>Täby</v>
      </c>
    </row>
    <row r="33" spans="1:15" ht="12.75" customHeight="1">
      <c r="A33" s="39" t="s">
        <v>50</v>
      </c>
      <c r="B33" s="9">
        <v>166.1149105054028</v>
      </c>
      <c r="C33" s="9">
        <v>56.41308595460396</v>
      </c>
      <c r="D33" s="9">
        <v>14.100609960265047</v>
      </c>
      <c r="E33" s="9">
        <v>-3.9536625996356634</v>
      </c>
      <c r="F33" s="9">
        <v>1.5788614754109602</v>
      </c>
      <c r="G33" s="9">
        <v>-39.70477447296889</v>
      </c>
      <c r="H33" s="9">
        <v>33.62240382032304</v>
      </c>
      <c r="I33" s="9">
        <v>0</v>
      </c>
      <c r="J33" s="9">
        <v>6.140691491576916</v>
      </c>
      <c r="K33" s="9">
        <v>6.810781924385765</v>
      </c>
      <c r="L33" s="9">
        <v>241</v>
      </c>
      <c r="M33" s="23">
        <v>241</v>
      </c>
      <c r="O33" s="35" t="str">
        <f t="shared" si="0"/>
        <v>Upplands Väsby</v>
      </c>
    </row>
    <row r="34" spans="1:15" ht="12.75" customHeight="1">
      <c r="A34" s="39" t="s">
        <v>51</v>
      </c>
      <c r="B34" s="9">
        <v>98.1149105054028</v>
      </c>
      <c r="C34" s="9">
        <v>-165.58691404539604</v>
      </c>
      <c r="D34" s="9">
        <v>88.10060996026505</v>
      </c>
      <c r="E34" s="9">
        <v>2.0463374003643366</v>
      </c>
      <c r="F34" s="9">
        <v>10.57886147541096</v>
      </c>
      <c r="G34" s="9">
        <v>-149.7047744729689</v>
      </c>
      <c r="H34" s="9">
        <v>41.62240382032304</v>
      </c>
      <c r="I34" s="9">
        <v>0</v>
      </c>
      <c r="J34" s="9">
        <v>6.140691491576916</v>
      </c>
      <c r="K34" s="9">
        <v>6.810781924385765</v>
      </c>
      <c r="L34" s="9">
        <v>-62</v>
      </c>
      <c r="M34" s="23">
        <v>-62</v>
      </c>
      <c r="O34" s="35" t="str">
        <f t="shared" si="0"/>
        <v>Upplands-Bro</v>
      </c>
    </row>
    <row r="35" spans="1:15" ht="12.75" customHeight="1">
      <c r="A35" s="39" t="s">
        <v>52</v>
      </c>
      <c r="B35" s="9">
        <v>309.1149105054028</v>
      </c>
      <c r="C35" s="9">
        <v>134.41308595460396</v>
      </c>
      <c r="D35" s="9">
        <v>143.10060996026505</v>
      </c>
      <c r="E35" s="9">
        <v>-55.95366259963566</v>
      </c>
      <c r="F35" s="9">
        <v>-1.4211385245890398</v>
      </c>
      <c r="G35" s="9">
        <v>-148.7047744729689</v>
      </c>
      <c r="H35" s="9">
        <v>-141.37759617967697</v>
      </c>
      <c r="I35" s="9">
        <v>-122.84107749023616</v>
      </c>
      <c r="J35" s="9">
        <v>6.140691491576916</v>
      </c>
      <c r="K35" s="9">
        <v>6.810781924385765</v>
      </c>
      <c r="L35" s="9">
        <v>252</v>
      </c>
      <c r="M35" s="23">
        <v>252</v>
      </c>
      <c r="O35" s="35" t="str">
        <f t="shared" si="0"/>
        <v>Vallentuna</v>
      </c>
    </row>
    <row r="36" spans="1:15" ht="12.75" customHeight="1">
      <c r="A36" s="39" t="s">
        <v>53</v>
      </c>
      <c r="B36" s="9">
        <v>326.1149105054028</v>
      </c>
      <c r="C36" s="9">
        <v>230.41308595460396</v>
      </c>
      <c r="D36" s="9">
        <v>-50.89939003973495</v>
      </c>
      <c r="E36" s="9">
        <v>-66.95366259963566</v>
      </c>
      <c r="F36" s="9">
        <v>-1.4211385245890398</v>
      </c>
      <c r="G36" s="9">
        <v>4.295225527031107</v>
      </c>
      <c r="H36" s="9">
        <v>-808.377596179677</v>
      </c>
      <c r="I36" s="9">
        <v>-803.2602983305344</v>
      </c>
      <c r="J36" s="9">
        <v>6.140691491576916</v>
      </c>
      <c r="K36" s="9">
        <v>6.810781924385765</v>
      </c>
      <c r="L36" s="9">
        <v>-354</v>
      </c>
      <c r="M36" s="23">
        <v>-354</v>
      </c>
      <c r="O36" s="35" t="str">
        <f t="shared" si="0"/>
        <v>Vaxholm</v>
      </c>
    </row>
    <row r="37" spans="1:15" ht="12.75" customHeight="1">
      <c r="A37" s="39" t="s">
        <v>54</v>
      </c>
      <c r="B37" s="9">
        <v>22.114910505402804</v>
      </c>
      <c r="C37" s="9">
        <v>20.413085954603957</v>
      </c>
      <c r="D37" s="9">
        <v>167.10060996026505</v>
      </c>
      <c r="E37" s="9">
        <v>-31.953662599635663</v>
      </c>
      <c r="F37" s="9">
        <v>-1.4211385245890398</v>
      </c>
      <c r="G37" s="9">
        <v>-80.7047744729689</v>
      </c>
      <c r="H37" s="9">
        <v>-530.377596179677</v>
      </c>
      <c r="I37" s="9">
        <v>-472.9174133340967</v>
      </c>
      <c r="J37" s="9">
        <v>6.140691491576916</v>
      </c>
      <c r="K37" s="9">
        <v>6.810781924385765</v>
      </c>
      <c r="L37" s="9">
        <v>-422</v>
      </c>
      <c r="M37" s="23">
        <v>-422</v>
      </c>
      <c r="O37" s="35" t="str">
        <f t="shared" si="0"/>
        <v>Värmdö</v>
      </c>
    </row>
    <row r="38" spans="1:15" ht="12.75" customHeight="1">
      <c r="A38" s="39" t="s">
        <v>55</v>
      </c>
      <c r="B38" s="9">
        <v>183.1149105054028</v>
      </c>
      <c r="C38" s="9">
        <v>30.413085954603957</v>
      </c>
      <c r="D38" s="9">
        <v>15.100609960265047</v>
      </c>
      <c r="E38" s="9">
        <v>-108.95366259963566</v>
      </c>
      <c r="F38" s="9">
        <v>-1.4211385245890398</v>
      </c>
      <c r="G38" s="9">
        <v>-156.7047744729689</v>
      </c>
      <c r="H38" s="9">
        <v>-35.37759617967696</v>
      </c>
      <c r="I38" s="9">
        <v>-34.39597171630598</v>
      </c>
      <c r="J38" s="9">
        <v>6.140691491576916</v>
      </c>
      <c r="K38" s="9">
        <v>6.810781924385765</v>
      </c>
      <c r="L38" s="9">
        <v>-61</v>
      </c>
      <c r="M38" s="23">
        <v>-61</v>
      </c>
      <c r="O38" s="35" t="str">
        <f t="shared" si="0"/>
        <v>Österåker</v>
      </c>
    </row>
    <row r="39" spans="1:13" ht="12.75" customHeight="1">
      <c r="A39" s="40" t="s">
        <v>60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3"/>
    </row>
    <row r="40" spans="1:15" ht="12.75" customHeight="1">
      <c r="A40" s="38" t="s">
        <v>313</v>
      </c>
      <c r="B40" s="9">
        <v>-109.8850894945972</v>
      </c>
      <c r="C40" s="9">
        <v>80.41308595460396</v>
      </c>
      <c r="D40" s="9">
        <v>16.100609960265047</v>
      </c>
      <c r="E40" s="9">
        <v>-79.95366259963566</v>
      </c>
      <c r="F40" s="9">
        <v>-1.4211385245890398</v>
      </c>
      <c r="G40" s="9">
        <v>193.2952255270311</v>
      </c>
      <c r="H40" s="9">
        <v>33.62240382032304</v>
      </c>
      <c r="I40" s="9">
        <v>0</v>
      </c>
      <c r="J40" s="9">
        <v>-6.859308508423084</v>
      </c>
      <c r="K40" s="9">
        <v>-9.189218075614235</v>
      </c>
      <c r="L40" s="9">
        <v>116</v>
      </c>
      <c r="M40" s="23">
        <v>116</v>
      </c>
      <c r="O40" s="35" t="str">
        <f t="shared" si="0"/>
        <v>Enköping</v>
      </c>
    </row>
    <row r="41" spans="1:15" ht="12.75" customHeight="1">
      <c r="A41" s="38" t="s">
        <v>56</v>
      </c>
      <c r="B41" s="9">
        <v>-215.8850894945972</v>
      </c>
      <c r="C41" s="9">
        <v>-72.58691404539604</v>
      </c>
      <c r="D41" s="9">
        <v>-86.89939003973495</v>
      </c>
      <c r="E41" s="9">
        <v>112.04633740036434</v>
      </c>
      <c r="F41" s="9">
        <v>-1.4211385245890398</v>
      </c>
      <c r="G41" s="9">
        <v>334.2952255270311</v>
      </c>
      <c r="H41" s="9">
        <v>94.62240382032304</v>
      </c>
      <c r="I41" s="9">
        <v>0</v>
      </c>
      <c r="J41" s="9">
        <v>-5.859308508423084</v>
      </c>
      <c r="K41" s="9">
        <v>-2.189218075614235</v>
      </c>
      <c r="L41" s="9">
        <v>156</v>
      </c>
      <c r="M41" s="23">
        <v>156</v>
      </c>
      <c r="O41" s="35" t="str">
        <f t="shared" si="0"/>
        <v>Heby</v>
      </c>
    </row>
    <row r="42" spans="1:15" ht="12.75" customHeight="1">
      <c r="A42" s="39" t="s">
        <v>57</v>
      </c>
      <c r="B42" s="9">
        <v>-4.885089494597196</v>
      </c>
      <c r="C42" s="9">
        <v>245.41308595460396</v>
      </c>
      <c r="D42" s="9">
        <v>-122.89939003973495</v>
      </c>
      <c r="E42" s="9">
        <v>-46.95366259963566</v>
      </c>
      <c r="F42" s="9">
        <v>-1.4211385245890398</v>
      </c>
      <c r="G42" s="9">
        <v>-81.7047744729689</v>
      </c>
      <c r="H42" s="9">
        <v>-2.3775961796769565</v>
      </c>
      <c r="I42" s="9">
        <v>0</v>
      </c>
      <c r="J42" s="9">
        <v>-6.859308508423084</v>
      </c>
      <c r="K42" s="9">
        <v>-9.189218075614235</v>
      </c>
      <c r="L42" s="9">
        <v>-31</v>
      </c>
      <c r="M42" s="23">
        <v>-31</v>
      </c>
      <c r="O42" s="35" t="str">
        <f t="shared" si="0"/>
        <v>Håbo</v>
      </c>
    </row>
    <row r="43" spans="1:15" s="28" customFormat="1" ht="12.75" customHeight="1">
      <c r="A43" s="39" t="s">
        <v>58</v>
      </c>
      <c r="B43" s="9">
        <v>417.1149105054028</v>
      </c>
      <c r="C43" s="9">
        <v>5.413085954603957</v>
      </c>
      <c r="D43" s="9">
        <v>213.10060996026505</v>
      </c>
      <c r="E43" s="9">
        <v>14.046337400364337</v>
      </c>
      <c r="F43" s="9">
        <v>-1.4211385245890398</v>
      </c>
      <c r="G43" s="9">
        <v>-154.7047744729689</v>
      </c>
      <c r="H43" s="9">
        <v>-149.37759617967697</v>
      </c>
      <c r="I43" s="9">
        <v>-176.4220954668268</v>
      </c>
      <c r="J43" s="9">
        <v>-6.859308508423084</v>
      </c>
      <c r="K43" s="9">
        <v>-8.189218075614235</v>
      </c>
      <c r="L43" s="9">
        <v>329</v>
      </c>
      <c r="M43" s="23">
        <v>329</v>
      </c>
      <c r="O43" s="35" t="str">
        <f t="shared" si="0"/>
        <v>Knivsta</v>
      </c>
    </row>
    <row r="44" spans="1:15" ht="12.75" customHeight="1">
      <c r="A44" s="39" t="s">
        <v>59</v>
      </c>
      <c r="B44" s="9">
        <v>-264.8850894945972</v>
      </c>
      <c r="C44" s="9">
        <v>-11.586914045396043</v>
      </c>
      <c r="D44" s="9">
        <v>144.10060996026505</v>
      </c>
      <c r="E44" s="9">
        <v>-83.95366259963566</v>
      </c>
      <c r="F44" s="9">
        <v>-1.4211385245890398</v>
      </c>
      <c r="G44" s="9">
        <v>248.2952255270311</v>
      </c>
      <c r="H44" s="9">
        <v>33.62240382032304</v>
      </c>
      <c r="I44" s="9">
        <v>0</v>
      </c>
      <c r="J44" s="9">
        <v>-5.859308508423084</v>
      </c>
      <c r="K44" s="9">
        <v>1.8107819243857648</v>
      </c>
      <c r="L44" s="9">
        <v>60</v>
      </c>
      <c r="M44" s="23">
        <v>60</v>
      </c>
      <c r="O44" s="35" t="str">
        <f t="shared" si="0"/>
        <v>Tierp</v>
      </c>
    </row>
    <row r="45" spans="1:15" ht="12.75" customHeight="1">
      <c r="A45" s="39" t="s">
        <v>60</v>
      </c>
      <c r="B45" s="9">
        <v>1.1149105054028041</v>
      </c>
      <c r="C45" s="9">
        <v>-39.58691404539604</v>
      </c>
      <c r="D45" s="9">
        <v>-56.89939003973495</v>
      </c>
      <c r="E45" s="9">
        <v>-60.95366259963566</v>
      </c>
      <c r="F45" s="9">
        <v>-11.42113852458904</v>
      </c>
      <c r="G45" s="9">
        <v>-51.70477447296889</v>
      </c>
      <c r="H45" s="9">
        <v>33.62240382032304</v>
      </c>
      <c r="I45" s="9">
        <v>0</v>
      </c>
      <c r="J45" s="9">
        <v>-4.859308508423084</v>
      </c>
      <c r="K45" s="9">
        <v>1.8107819243857648</v>
      </c>
      <c r="L45" s="9">
        <v>-189</v>
      </c>
      <c r="M45" s="23">
        <v>-189</v>
      </c>
      <c r="O45" s="35" t="str">
        <f t="shared" si="0"/>
        <v>Uppsala</v>
      </c>
    </row>
    <row r="46" spans="1:15" ht="12.75" customHeight="1">
      <c r="A46" s="39" t="s">
        <v>61</v>
      </c>
      <c r="B46" s="9">
        <v>-48.885089494597196</v>
      </c>
      <c r="C46" s="9">
        <v>-64.58691404539604</v>
      </c>
      <c r="D46" s="9">
        <v>239.10060996026505</v>
      </c>
      <c r="E46" s="9">
        <v>82.04633740036434</v>
      </c>
      <c r="F46" s="9">
        <v>-1.4211385245890398</v>
      </c>
      <c r="G46" s="9">
        <v>-4.704774472968893</v>
      </c>
      <c r="H46" s="9">
        <v>33.62240382032304</v>
      </c>
      <c r="I46" s="9">
        <v>0</v>
      </c>
      <c r="J46" s="9">
        <v>-5.859308508423084</v>
      </c>
      <c r="K46" s="9">
        <v>-7.189218075614235</v>
      </c>
      <c r="L46" s="9">
        <v>222</v>
      </c>
      <c r="M46" s="23">
        <v>222</v>
      </c>
      <c r="O46" s="35" t="str">
        <f t="shared" si="0"/>
        <v>Älvkarleby</v>
      </c>
    </row>
    <row r="47" spans="1:15" ht="12.75" customHeight="1">
      <c r="A47" s="39" t="s">
        <v>62</v>
      </c>
      <c r="B47" s="9">
        <v>-62.885089494597196</v>
      </c>
      <c r="C47" s="9">
        <v>-135.58691404539604</v>
      </c>
      <c r="D47" s="9">
        <v>-5.8993900397349535</v>
      </c>
      <c r="E47" s="9">
        <v>-101.95366259963566</v>
      </c>
      <c r="F47" s="9">
        <v>-1.4211385245890398</v>
      </c>
      <c r="G47" s="9">
        <v>387.2952255270311</v>
      </c>
      <c r="H47" s="9">
        <v>83.62240382032303</v>
      </c>
      <c r="I47" s="9">
        <v>0</v>
      </c>
      <c r="J47" s="9">
        <v>-6.859308508423084</v>
      </c>
      <c r="K47" s="9">
        <v>-5.189218075614235</v>
      </c>
      <c r="L47" s="9">
        <v>151</v>
      </c>
      <c r="M47" s="23">
        <v>151</v>
      </c>
      <c r="O47" s="35" t="str">
        <f t="shared" si="0"/>
        <v>Östhammar</v>
      </c>
    </row>
    <row r="48" spans="1:13" ht="12.75" customHeight="1">
      <c r="A48" s="40" t="s">
        <v>336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3"/>
    </row>
    <row r="49" spans="1:15" ht="12.75" customHeight="1">
      <c r="A49" s="38" t="s">
        <v>314</v>
      </c>
      <c r="B49" s="9">
        <v>-65.8850894945972</v>
      </c>
      <c r="C49" s="9">
        <v>-39.58691404539604</v>
      </c>
      <c r="D49" s="9">
        <v>-7.8993900397349535</v>
      </c>
      <c r="E49" s="9">
        <v>121.04633740036434</v>
      </c>
      <c r="F49" s="9">
        <v>-2.4211385245890398</v>
      </c>
      <c r="G49" s="9">
        <v>43.29522552703111</v>
      </c>
      <c r="H49" s="9">
        <v>33.62240382032304</v>
      </c>
      <c r="I49" s="9">
        <v>0</v>
      </c>
      <c r="J49" s="9">
        <v>-4.859308508423084</v>
      </c>
      <c r="K49" s="9">
        <v>-6.189218075614235</v>
      </c>
      <c r="L49" s="9">
        <v>71</v>
      </c>
      <c r="M49" s="23">
        <v>71</v>
      </c>
      <c r="O49" s="35" t="str">
        <f t="shared" si="0"/>
        <v>Eskilstuna</v>
      </c>
    </row>
    <row r="50" spans="1:15" ht="12.75" customHeight="1">
      <c r="A50" s="39" t="s">
        <v>63</v>
      </c>
      <c r="B50" s="9">
        <v>-210.8850894945972</v>
      </c>
      <c r="C50" s="9">
        <v>-156.58691404539604</v>
      </c>
      <c r="D50" s="9">
        <v>27.100609960265047</v>
      </c>
      <c r="E50" s="9">
        <v>60.04633740036434</v>
      </c>
      <c r="F50" s="9">
        <v>-1.4211385245890398</v>
      </c>
      <c r="G50" s="9">
        <v>325.2952255270311</v>
      </c>
      <c r="H50" s="9">
        <v>93.62240382032303</v>
      </c>
      <c r="I50" s="9">
        <v>0</v>
      </c>
      <c r="J50" s="9">
        <v>-6.859308508423084</v>
      </c>
      <c r="K50" s="9">
        <v>-5.189218075614235</v>
      </c>
      <c r="L50" s="9">
        <v>125</v>
      </c>
      <c r="M50" s="23">
        <v>125</v>
      </c>
      <c r="O50" s="35" t="str">
        <f t="shared" si="0"/>
        <v>Flen</v>
      </c>
    </row>
    <row r="51" spans="1:15" ht="12.75" customHeight="1">
      <c r="A51" s="39" t="s">
        <v>64</v>
      </c>
      <c r="B51" s="9">
        <v>20.114910505402804</v>
      </c>
      <c r="C51" s="9">
        <v>-294.58691404539604</v>
      </c>
      <c r="D51" s="9">
        <v>490.10060996026505</v>
      </c>
      <c r="E51" s="9">
        <v>-224.95366259963566</v>
      </c>
      <c r="F51" s="9">
        <v>-1.4211385245890398</v>
      </c>
      <c r="G51" s="9">
        <v>-172.7047744729689</v>
      </c>
      <c r="H51" s="9">
        <v>28.622403820323044</v>
      </c>
      <c r="I51" s="9">
        <v>0</v>
      </c>
      <c r="J51" s="9">
        <v>-7.859308508423112</v>
      </c>
      <c r="K51" s="9">
        <v>4.810781924385765</v>
      </c>
      <c r="L51" s="9">
        <v>-158</v>
      </c>
      <c r="M51" s="23">
        <v>-158</v>
      </c>
      <c r="O51" s="35" t="str">
        <f t="shared" si="0"/>
        <v>Gnesta</v>
      </c>
    </row>
    <row r="52" spans="1:15" ht="12.75" customHeight="1">
      <c r="A52" s="39" t="s">
        <v>65</v>
      </c>
      <c r="B52" s="9">
        <v>-59.885089494597196</v>
      </c>
      <c r="C52" s="9">
        <v>-175.58691404539604</v>
      </c>
      <c r="D52" s="9">
        <v>252.10060996026505</v>
      </c>
      <c r="E52" s="9">
        <v>-179.95366259963566</v>
      </c>
      <c r="F52" s="9">
        <v>-1.4211385245890398</v>
      </c>
      <c r="G52" s="9">
        <v>266.2952255270311</v>
      </c>
      <c r="H52" s="9">
        <v>17.622403820323044</v>
      </c>
      <c r="I52" s="9">
        <v>0</v>
      </c>
      <c r="J52" s="9">
        <v>-6.859308508423084</v>
      </c>
      <c r="K52" s="9">
        <v>-6.189218075614235</v>
      </c>
      <c r="L52" s="9">
        <v>106</v>
      </c>
      <c r="M52" s="23">
        <v>106</v>
      </c>
      <c r="O52" s="35" t="str">
        <f t="shared" si="0"/>
        <v>Katrineholm</v>
      </c>
    </row>
    <row r="53" spans="1:15" ht="12.75" customHeight="1">
      <c r="A53" s="39" t="s">
        <v>66</v>
      </c>
      <c r="B53" s="9">
        <v>-2.885089494597196</v>
      </c>
      <c r="C53" s="9">
        <v>36.41308595460396</v>
      </c>
      <c r="D53" s="9">
        <v>-64.89939003973495</v>
      </c>
      <c r="E53" s="9">
        <v>-44.95366259963566</v>
      </c>
      <c r="F53" s="9">
        <v>-1.4211385245890398</v>
      </c>
      <c r="G53" s="9">
        <v>-1.704774472968893</v>
      </c>
      <c r="H53" s="9">
        <v>33.62240382032304</v>
      </c>
      <c r="I53" s="9">
        <v>0</v>
      </c>
      <c r="J53" s="9">
        <v>-7.859308508423112</v>
      </c>
      <c r="K53" s="9">
        <v>-3.189218075614235</v>
      </c>
      <c r="L53" s="9">
        <v>-57</v>
      </c>
      <c r="M53" s="23">
        <v>-57</v>
      </c>
      <c r="O53" s="35" t="str">
        <f t="shared" si="0"/>
        <v>Nyköping</v>
      </c>
    </row>
    <row r="54" spans="1:15" ht="12.75" customHeight="1">
      <c r="A54" s="39" t="s">
        <v>67</v>
      </c>
      <c r="B54" s="9">
        <v>-100.8850894945972</v>
      </c>
      <c r="C54" s="9">
        <v>-139.58691404539604</v>
      </c>
      <c r="D54" s="9">
        <v>-139.89939003973495</v>
      </c>
      <c r="E54" s="9">
        <v>-50.95366259963566</v>
      </c>
      <c r="F54" s="9">
        <v>-1.4211385245890398</v>
      </c>
      <c r="G54" s="9">
        <v>188.2952255270311</v>
      </c>
      <c r="H54" s="9">
        <v>-63.37759617967697</v>
      </c>
      <c r="I54" s="9">
        <v>0</v>
      </c>
      <c r="J54" s="9">
        <v>-7.859308508423112</v>
      </c>
      <c r="K54" s="9">
        <v>-11.189218075614235</v>
      </c>
      <c r="L54" s="9">
        <v>-327</v>
      </c>
      <c r="M54" s="23">
        <v>-327</v>
      </c>
      <c r="O54" s="35" t="str">
        <f t="shared" si="0"/>
        <v>Oxelösund</v>
      </c>
    </row>
    <row r="55" spans="1:15" ht="12.75" customHeight="1">
      <c r="A55" s="39" t="s">
        <v>68</v>
      </c>
      <c r="B55" s="9">
        <v>82.1149105054028</v>
      </c>
      <c r="C55" s="9">
        <v>-22.586914045396043</v>
      </c>
      <c r="D55" s="9">
        <v>95.10060996026505</v>
      </c>
      <c r="E55" s="9">
        <v>23.046337400364337</v>
      </c>
      <c r="F55" s="9">
        <v>-1.4211385245890398</v>
      </c>
      <c r="G55" s="9">
        <v>-126.7047744729689</v>
      </c>
      <c r="H55" s="9">
        <v>33.62240382032304</v>
      </c>
      <c r="I55" s="9">
        <v>0</v>
      </c>
      <c r="J55" s="9">
        <v>-6.859308508423084</v>
      </c>
      <c r="K55" s="9">
        <v>-4.189218075614235</v>
      </c>
      <c r="L55" s="9">
        <v>72</v>
      </c>
      <c r="M55" s="23">
        <v>72</v>
      </c>
      <c r="O55" s="35" t="str">
        <f t="shared" si="0"/>
        <v>Strängnäs</v>
      </c>
    </row>
    <row r="56" spans="1:15" ht="12.75" customHeight="1">
      <c r="A56" s="39" t="s">
        <v>69</v>
      </c>
      <c r="B56" s="9">
        <v>-41.885089494597196</v>
      </c>
      <c r="C56" s="9">
        <v>-31.586914045396043</v>
      </c>
      <c r="D56" s="9">
        <v>253.10060996026505</v>
      </c>
      <c r="E56" s="9">
        <v>-90.95366259963566</v>
      </c>
      <c r="F56" s="9">
        <v>-1.4211385245890398</v>
      </c>
      <c r="G56" s="9">
        <v>371.2952255270311</v>
      </c>
      <c r="H56" s="9">
        <v>33.62240382032304</v>
      </c>
      <c r="I56" s="9">
        <v>0</v>
      </c>
      <c r="J56" s="9">
        <v>-7.859308508423112</v>
      </c>
      <c r="K56" s="9">
        <v>-4.189218075614235</v>
      </c>
      <c r="L56" s="9">
        <v>480</v>
      </c>
      <c r="M56" s="23">
        <v>480</v>
      </c>
      <c r="O56" s="35" t="str">
        <f t="shared" si="0"/>
        <v>Trosa</v>
      </c>
    </row>
    <row r="57" spans="1:15" ht="12.75" customHeight="1">
      <c r="A57" s="39" t="s">
        <v>70</v>
      </c>
      <c r="B57" s="9">
        <v>-223.8850894945972</v>
      </c>
      <c r="C57" s="9">
        <v>27.413085954603957</v>
      </c>
      <c r="D57" s="9">
        <v>208.10060996026505</v>
      </c>
      <c r="E57" s="9">
        <v>-181.95366259963566</v>
      </c>
      <c r="F57" s="9">
        <v>-1.4211385245890398</v>
      </c>
      <c r="G57" s="9">
        <v>261.2952255270311</v>
      </c>
      <c r="H57" s="9">
        <v>-20.37759617967697</v>
      </c>
      <c r="I57" s="9">
        <v>0</v>
      </c>
      <c r="J57" s="9">
        <v>-6.859308508423084</v>
      </c>
      <c r="K57" s="9">
        <v>-3.189218075614235</v>
      </c>
      <c r="L57" s="9">
        <v>59</v>
      </c>
      <c r="M57" s="23">
        <v>59</v>
      </c>
      <c r="O57" s="35" t="str">
        <f t="shared" si="0"/>
        <v>Vingåker</v>
      </c>
    </row>
    <row r="58" spans="1:13" ht="12.75" customHeight="1">
      <c r="A58" s="40" t="s">
        <v>337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23"/>
    </row>
    <row r="59" spans="1:15" ht="12.75" customHeight="1">
      <c r="A59" s="38" t="s">
        <v>315</v>
      </c>
      <c r="B59" s="9">
        <v>-259.8850894945972</v>
      </c>
      <c r="C59" s="9">
        <v>-279.58691404539604</v>
      </c>
      <c r="D59" s="9">
        <v>246.10060996026505</v>
      </c>
      <c r="E59" s="9">
        <v>-198.95366259963566</v>
      </c>
      <c r="F59" s="9">
        <v>-1.4211385245890398</v>
      </c>
      <c r="G59" s="9">
        <v>-35.70477447296889</v>
      </c>
      <c r="H59" s="9">
        <v>64.62240382032303</v>
      </c>
      <c r="I59" s="9">
        <v>0</v>
      </c>
      <c r="J59" s="9">
        <v>-6.859308508423084</v>
      </c>
      <c r="K59" s="9">
        <v>0.8107819243857648</v>
      </c>
      <c r="L59" s="9">
        <v>-471</v>
      </c>
      <c r="M59" s="23">
        <v>-471</v>
      </c>
      <c r="O59" s="35" t="str">
        <f t="shared" si="0"/>
        <v>Boxholm</v>
      </c>
    </row>
    <row r="60" spans="1:15" ht="12.75" customHeight="1">
      <c r="A60" s="39" t="s">
        <v>71</v>
      </c>
      <c r="B60" s="9">
        <v>-180.8850894945972</v>
      </c>
      <c r="C60" s="9">
        <v>66.41308595460396</v>
      </c>
      <c r="D60" s="9">
        <v>-35.89939003973495</v>
      </c>
      <c r="E60" s="9">
        <v>-80.95366259963566</v>
      </c>
      <c r="F60" s="9">
        <v>-1.4211385245890398</v>
      </c>
      <c r="G60" s="9">
        <v>151.2952255270311</v>
      </c>
      <c r="H60" s="9">
        <v>-32.37759617967697</v>
      </c>
      <c r="I60" s="9">
        <v>0</v>
      </c>
      <c r="J60" s="9">
        <v>-7.859308508423112</v>
      </c>
      <c r="K60" s="9">
        <v>-5.189218075614235</v>
      </c>
      <c r="L60" s="9">
        <v>-127</v>
      </c>
      <c r="M60" s="23">
        <v>-127</v>
      </c>
      <c r="O60" s="35" t="str">
        <f t="shared" si="0"/>
        <v>Finspång</v>
      </c>
    </row>
    <row r="61" spans="1:15" ht="12.75" customHeight="1">
      <c r="A61" s="39" t="s">
        <v>72</v>
      </c>
      <c r="B61" s="9">
        <v>-154.8850894945972</v>
      </c>
      <c r="C61" s="9">
        <v>-138.58691404539604</v>
      </c>
      <c r="D61" s="9">
        <v>206.10060996026505</v>
      </c>
      <c r="E61" s="9">
        <v>-45.95366259963566</v>
      </c>
      <c r="F61" s="9">
        <v>-1.4211385245890398</v>
      </c>
      <c r="G61" s="9">
        <v>-7.704774472968893</v>
      </c>
      <c r="H61" s="9">
        <v>-72.37759617967697</v>
      </c>
      <c r="I61" s="9">
        <v>0</v>
      </c>
      <c r="J61" s="9">
        <v>-1.8593085084230836</v>
      </c>
      <c r="K61" s="9">
        <v>-2.189218075614235</v>
      </c>
      <c r="L61" s="9">
        <v>-219</v>
      </c>
      <c r="M61" s="23">
        <v>-219</v>
      </c>
      <c r="O61" s="35" t="str">
        <f t="shared" si="0"/>
        <v>Kinda</v>
      </c>
    </row>
    <row r="62" spans="1:15" ht="12.75" customHeight="1">
      <c r="A62" s="39" t="s">
        <v>73</v>
      </c>
      <c r="B62" s="9">
        <v>15.114910505402804</v>
      </c>
      <c r="C62" s="9">
        <v>39.41308595460396</v>
      </c>
      <c r="D62" s="9">
        <v>-50.89939003973495</v>
      </c>
      <c r="E62" s="9">
        <v>13.046337400364337</v>
      </c>
      <c r="F62" s="9">
        <v>-1.4211385245890398</v>
      </c>
      <c r="G62" s="9">
        <v>40.29522552703111</v>
      </c>
      <c r="H62" s="9">
        <v>33.62240382032304</v>
      </c>
      <c r="I62" s="9">
        <v>0</v>
      </c>
      <c r="J62" s="9">
        <v>-5.859308508423084</v>
      </c>
      <c r="K62" s="9">
        <v>-0.1892180756142352</v>
      </c>
      <c r="L62" s="9">
        <v>83</v>
      </c>
      <c r="M62" s="23">
        <v>83</v>
      </c>
      <c r="O62" s="35" t="str">
        <f t="shared" si="0"/>
        <v>Linköping</v>
      </c>
    </row>
    <row r="63" spans="1:15" ht="12.75" customHeight="1">
      <c r="A63" s="39" t="s">
        <v>74</v>
      </c>
      <c r="B63" s="9">
        <v>-110.8850894945972</v>
      </c>
      <c r="C63" s="9">
        <v>29.413085954603957</v>
      </c>
      <c r="D63" s="9">
        <v>-12.899390039734953</v>
      </c>
      <c r="E63" s="9">
        <v>-110.95366259963566</v>
      </c>
      <c r="F63" s="9">
        <v>-1.4211385245890398</v>
      </c>
      <c r="G63" s="9">
        <v>66.2952255270311</v>
      </c>
      <c r="H63" s="9">
        <v>-27.377596179676956</v>
      </c>
      <c r="I63" s="9">
        <v>0</v>
      </c>
      <c r="J63" s="9">
        <v>-6.859308508423084</v>
      </c>
      <c r="K63" s="9">
        <v>-5.189218075614235</v>
      </c>
      <c r="L63" s="9">
        <v>-180</v>
      </c>
      <c r="M63" s="23">
        <v>-180</v>
      </c>
      <c r="O63" s="35" t="str">
        <f t="shared" si="0"/>
        <v>Mjölby</v>
      </c>
    </row>
    <row r="64" spans="1:15" ht="12.75" customHeight="1">
      <c r="A64" s="39" t="s">
        <v>75</v>
      </c>
      <c r="B64" s="9">
        <v>-102.8850894945972</v>
      </c>
      <c r="C64" s="9">
        <v>-71.58691404539604</v>
      </c>
      <c r="D64" s="9">
        <v>57.10060996026505</v>
      </c>
      <c r="E64" s="9">
        <v>-120.95366259963566</v>
      </c>
      <c r="F64" s="9">
        <v>-1.4211385245890398</v>
      </c>
      <c r="G64" s="9">
        <v>40.29522552703111</v>
      </c>
      <c r="H64" s="9">
        <v>7.6224038203230435</v>
      </c>
      <c r="I64" s="9">
        <v>0</v>
      </c>
      <c r="J64" s="9">
        <v>-7.859308508423112</v>
      </c>
      <c r="K64" s="9">
        <v>-3.189218075614235</v>
      </c>
      <c r="L64" s="9">
        <v>-203</v>
      </c>
      <c r="M64" s="23">
        <v>-203</v>
      </c>
      <c r="O64" s="35" t="str">
        <f t="shared" si="0"/>
        <v>Motala</v>
      </c>
    </row>
    <row r="65" spans="1:15" ht="12.75" customHeight="1">
      <c r="A65" s="39" t="s">
        <v>76</v>
      </c>
      <c r="B65" s="9">
        <v>6.114910505402804</v>
      </c>
      <c r="C65" s="9">
        <v>-9.586914045396043</v>
      </c>
      <c r="D65" s="9">
        <v>62.10060996026505</v>
      </c>
      <c r="E65" s="9">
        <v>106.04633740036434</v>
      </c>
      <c r="F65" s="9">
        <v>2.5788614754109602</v>
      </c>
      <c r="G65" s="9">
        <v>-16.704774472968893</v>
      </c>
      <c r="H65" s="9">
        <v>33.62240382032304</v>
      </c>
      <c r="I65" s="9">
        <v>0</v>
      </c>
      <c r="J65" s="9">
        <v>-5.859308508423084</v>
      </c>
      <c r="K65" s="9">
        <v>-2.189218075614235</v>
      </c>
      <c r="L65" s="9">
        <v>176</v>
      </c>
      <c r="M65" s="23">
        <v>176</v>
      </c>
      <c r="O65" s="35" t="str">
        <f t="shared" si="0"/>
        <v>Norrköping</v>
      </c>
    </row>
    <row r="66" spans="1:15" ht="12.75" customHeight="1">
      <c r="A66" s="39" t="s">
        <v>77</v>
      </c>
      <c r="B66" s="9">
        <v>-3.885089494597196</v>
      </c>
      <c r="C66" s="9">
        <v>109.41308595460396</v>
      </c>
      <c r="D66" s="9">
        <v>-138.89939003973495</v>
      </c>
      <c r="E66" s="9">
        <v>-72.95366259963566</v>
      </c>
      <c r="F66" s="9">
        <v>-1.4211385245890398</v>
      </c>
      <c r="G66" s="9">
        <v>296.2952255270311</v>
      </c>
      <c r="H66" s="9">
        <v>34.62240382032304</v>
      </c>
      <c r="I66" s="9">
        <v>0</v>
      </c>
      <c r="J66" s="9">
        <v>-7.859308508423112</v>
      </c>
      <c r="K66" s="9">
        <v>-3.189218075614235</v>
      </c>
      <c r="L66" s="9">
        <v>212</v>
      </c>
      <c r="M66" s="23">
        <v>212</v>
      </c>
      <c r="O66" s="35" t="str">
        <f t="shared" si="0"/>
        <v>Söderköping</v>
      </c>
    </row>
    <row r="67" spans="1:15" ht="12.75" customHeight="1">
      <c r="A67" s="39" t="s">
        <v>78</v>
      </c>
      <c r="B67" s="9">
        <v>-35.885089494597196</v>
      </c>
      <c r="C67" s="9">
        <v>-105.58691404539604</v>
      </c>
      <c r="D67" s="9">
        <v>224.10060996026505</v>
      </c>
      <c r="E67" s="9">
        <v>88.04633740036434</v>
      </c>
      <c r="F67" s="9">
        <v>-1.4211385245890398</v>
      </c>
      <c r="G67" s="9">
        <v>669.2952255270311</v>
      </c>
      <c r="H67" s="9">
        <v>-0.37759617967695647</v>
      </c>
      <c r="I67" s="9">
        <v>0</v>
      </c>
      <c r="J67" s="9">
        <v>-7.859308508423112</v>
      </c>
      <c r="K67" s="9">
        <v>-7.189218075614235</v>
      </c>
      <c r="L67" s="9">
        <v>823</v>
      </c>
      <c r="M67" s="23">
        <v>823</v>
      </c>
      <c r="O67" s="35" t="str">
        <f t="shared" si="0"/>
        <v>Vadstena</v>
      </c>
    </row>
    <row r="68" spans="1:15" ht="12.75" customHeight="1">
      <c r="A68" s="39" t="s">
        <v>79</v>
      </c>
      <c r="B68" s="9">
        <v>-165.8850894945972</v>
      </c>
      <c r="C68" s="9">
        <v>-210.58691404539604</v>
      </c>
      <c r="D68" s="9">
        <v>18.100609960265047</v>
      </c>
      <c r="E68" s="9">
        <v>-234.95366259963566</v>
      </c>
      <c r="F68" s="9">
        <v>-1.4211385245890398</v>
      </c>
      <c r="G68" s="9">
        <v>239.2952255270311</v>
      </c>
      <c r="H68" s="9">
        <v>-2.3775961796769707</v>
      </c>
      <c r="I68" s="9">
        <v>0</v>
      </c>
      <c r="J68" s="9">
        <v>-7.859308508423112</v>
      </c>
      <c r="K68" s="9">
        <v>-6.189218075614235</v>
      </c>
      <c r="L68" s="9">
        <v>-372</v>
      </c>
      <c r="M68" s="23">
        <v>-372</v>
      </c>
      <c r="O68" s="35" t="str">
        <f t="shared" si="0"/>
        <v>Valdemarsvik</v>
      </c>
    </row>
    <row r="69" spans="1:15" ht="12.75" customHeight="1">
      <c r="A69" s="39" t="s">
        <v>80</v>
      </c>
      <c r="B69" s="9">
        <v>-109.8850894945972</v>
      </c>
      <c r="C69" s="9">
        <v>-185.58691404539604</v>
      </c>
      <c r="D69" s="9">
        <v>-227.89939003973495</v>
      </c>
      <c r="E69" s="9">
        <v>-189.95366259963566</v>
      </c>
      <c r="F69" s="9">
        <v>-1.4211385245890398</v>
      </c>
      <c r="G69" s="9">
        <v>105.2952255270311</v>
      </c>
      <c r="H69" s="9">
        <v>87.62240382032303</v>
      </c>
      <c r="I69" s="9">
        <v>0</v>
      </c>
      <c r="J69" s="9">
        <v>32.140691491576945</v>
      </c>
      <c r="K69" s="9">
        <v>-6.189218075614235</v>
      </c>
      <c r="L69" s="9">
        <v>-496</v>
      </c>
      <c r="M69" s="23">
        <v>-496</v>
      </c>
      <c r="O69" s="35" t="str">
        <f t="shared" si="0"/>
        <v>Ydre</v>
      </c>
    </row>
    <row r="70" spans="1:15" ht="12.75" customHeight="1">
      <c r="A70" s="39" t="s">
        <v>81</v>
      </c>
      <c r="B70" s="9">
        <v>-191.8850894945972</v>
      </c>
      <c r="C70" s="9">
        <v>-84.58691404539604</v>
      </c>
      <c r="D70" s="9">
        <v>264.10060996026505</v>
      </c>
      <c r="E70" s="9">
        <v>-5.953662599635663</v>
      </c>
      <c r="F70" s="9">
        <v>-1.4211385245890398</v>
      </c>
      <c r="G70" s="9">
        <v>144.2952255270311</v>
      </c>
      <c r="H70" s="9">
        <v>-68.37759617967697</v>
      </c>
      <c r="I70" s="9">
        <v>0</v>
      </c>
      <c r="J70" s="9">
        <v>-6.859308508423084</v>
      </c>
      <c r="K70" s="9">
        <v>-5.189218075614235</v>
      </c>
      <c r="L70" s="9">
        <v>44</v>
      </c>
      <c r="M70" s="23">
        <v>44</v>
      </c>
      <c r="O70" s="35" t="str">
        <f t="shared" si="0"/>
        <v>Åtvidaberg</v>
      </c>
    </row>
    <row r="71" spans="1:15" ht="12.75" customHeight="1">
      <c r="A71" s="39" t="s">
        <v>82</v>
      </c>
      <c r="B71" s="9">
        <v>-240.8850894945972</v>
      </c>
      <c r="C71" s="9">
        <v>-66.58691404539604</v>
      </c>
      <c r="D71" s="9">
        <v>-20.899390039734953</v>
      </c>
      <c r="E71" s="9">
        <v>-141.95366259963566</v>
      </c>
      <c r="F71" s="9">
        <v>-1.4211385245890398</v>
      </c>
      <c r="G71" s="9">
        <v>230.2952255270311</v>
      </c>
      <c r="H71" s="9">
        <v>142.62240382032303</v>
      </c>
      <c r="I71" s="9">
        <v>0</v>
      </c>
      <c r="J71" s="9">
        <v>-7.859308508423112</v>
      </c>
      <c r="K71" s="9">
        <v>-4.189218075614235</v>
      </c>
      <c r="L71" s="9">
        <v>-111</v>
      </c>
      <c r="M71" s="23">
        <v>-111</v>
      </c>
      <c r="O71" s="35" t="str">
        <f t="shared" si="0"/>
        <v>Ödeshög</v>
      </c>
    </row>
    <row r="72" spans="1:13" ht="12.75" customHeight="1">
      <c r="A72" s="40" t="s">
        <v>87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23"/>
    </row>
    <row r="73" spans="1:15" ht="12.75" customHeight="1">
      <c r="A73" s="38" t="s">
        <v>316</v>
      </c>
      <c r="B73" s="9">
        <v>-109.8850894945972</v>
      </c>
      <c r="C73" s="9">
        <v>194.41308595460396</v>
      </c>
      <c r="D73" s="9">
        <v>-32.89939003973495</v>
      </c>
      <c r="E73" s="9">
        <v>19.046337400364337</v>
      </c>
      <c r="F73" s="9">
        <v>-1.4211385245890398</v>
      </c>
      <c r="G73" s="9">
        <v>174.2952255270311</v>
      </c>
      <c r="H73" s="9">
        <v>-148.37759617967697</v>
      </c>
      <c r="I73" s="9">
        <v>0</v>
      </c>
      <c r="J73" s="9">
        <v>-6.859308508423084</v>
      </c>
      <c r="K73" s="9">
        <v>-7.189218075614235</v>
      </c>
      <c r="L73" s="9">
        <v>81</v>
      </c>
      <c r="M73" s="23">
        <v>81</v>
      </c>
      <c r="O73" s="35" t="str">
        <f t="shared" si="0"/>
        <v>Aneby</v>
      </c>
    </row>
    <row r="74" spans="1:15" ht="12.75" customHeight="1">
      <c r="A74" s="39" t="s">
        <v>83</v>
      </c>
      <c r="B74" s="9">
        <v>28.114910505402804</v>
      </c>
      <c r="C74" s="9">
        <v>-87.58691404539604</v>
      </c>
      <c r="D74" s="9">
        <v>109.10060996026505</v>
      </c>
      <c r="E74" s="9">
        <v>-106.95366259963566</v>
      </c>
      <c r="F74" s="9">
        <v>-1.4211385245890398</v>
      </c>
      <c r="G74" s="9">
        <v>262.2952255270311</v>
      </c>
      <c r="H74" s="9">
        <v>-32.37759617967697</v>
      </c>
      <c r="I74" s="9">
        <v>0</v>
      </c>
      <c r="J74" s="9">
        <v>-5.859308508423084</v>
      </c>
      <c r="K74" s="9">
        <v>-4.189218075614235</v>
      </c>
      <c r="L74" s="9">
        <v>161</v>
      </c>
      <c r="M74" s="23">
        <v>161</v>
      </c>
      <c r="O74" s="35" t="str">
        <f t="shared" si="0"/>
        <v>Eksjö</v>
      </c>
    </row>
    <row r="75" spans="1:15" ht="12.75" customHeight="1">
      <c r="A75" s="39" t="s">
        <v>84</v>
      </c>
      <c r="B75" s="9">
        <v>-66.8850894945972</v>
      </c>
      <c r="C75" s="9">
        <v>25.413085954603957</v>
      </c>
      <c r="D75" s="9">
        <v>74.10060996026505</v>
      </c>
      <c r="E75" s="9">
        <v>-54.95366259963566</v>
      </c>
      <c r="F75" s="9">
        <v>0.5788614754109602</v>
      </c>
      <c r="G75" s="9">
        <v>43.29522552703111</v>
      </c>
      <c r="H75" s="9">
        <v>55.62240382032304</v>
      </c>
      <c r="I75" s="9">
        <v>0</v>
      </c>
      <c r="J75" s="9">
        <v>-5.859308508423084</v>
      </c>
      <c r="K75" s="9">
        <v>-9.189218075614235</v>
      </c>
      <c r="L75" s="9">
        <v>62</v>
      </c>
      <c r="M75" s="23">
        <v>62</v>
      </c>
      <c r="O75" s="35" t="str">
        <f t="shared" si="0"/>
        <v>Gislaved</v>
      </c>
    </row>
    <row r="76" spans="1:15" ht="12.75" customHeight="1">
      <c r="A76" s="39" t="s">
        <v>85</v>
      </c>
      <c r="B76" s="9">
        <v>-13.885089494597196</v>
      </c>
      <c r="C76" s="9">
        <v>-77.58691404539604</v>
      </c>
      <c r="D76" s="9">
        <v>58.10060996026505</v>
      </c>
      <c r="E76" s="9">
        <v>-150.95366259963566</v>
      </c>
      <c r="F76" s="9">
        <v>-15.421138524589026</v>
      </c>
      <c r="G76" s="9">
        <v>315.2952255270311</v>
      </c>
      <c r="H76" s="9">
        <v>237.62240382032303</v>
      </c>
      <c r="I76" s="9">
        <v>0</v>
      </c>
      <c r="J76" s="9">
        <v>-5.859308508423084</v>
      </c>
      <c r="K76" s="9">
        <v>-8.189218075614235</v>
      </c>
      <c r="L76" s="9">
        <v>339</v>
      </c>
      <c r="M76" s="23">
        <v>339</v>
      </c>
      <c r="O76" s="35" t="str">
        <f t="shared" si="0"/>
        <v>Gnosjö</v>
      </c>
    </row>
    <row r="77" spans="1:15" ht="12.75" customHeight="1">
      <c r="A77" s="39" t="s">
        <v>86</v>
      </c>
      <c r="B77" s="9">
        <v>53.114910505402804</v>
      </c>
      <c r="C77" s="9">
        <v>-276.58691404539604</v>
      </c>
      <c r="D77" s="9">
        <v>48.10060996026505</v>
      </c>
      <c r="E77" s="9">
        <v>-117.95366259963566</v>
      </c>
      <c r="F77" s="9">
        <v>-1.4211385245890398</v>
      </c>
      <c r="G77" s="9">
        <v>-156.7047744729689</v>
      </c>
      <c r="H77" s="9">
        <v>-40.37759617967696</v>
      </c>
      <c r="I77" s="9">
        <v>0</v>
      </c>
      <c r="J77" s="9">
        <v>-7.859308508423112</v>
      </c>
      <c r="K77" s="9">
        <v>-5.189218075614235</v>
      </c>
      <c r="L77" s="9">
        <v>-505</v>
      </c>
      <c r="M77" s="23">
        <v>-505</v>
      </c>
      <c r="O77" s="35" t="str">
        <f t="shared" si="0"/>
        <v>Habo</v>
      </c>
    </row>
    <row r="78" spans="1:15" ht="12.75" customHeight="1">
      <c r="A78" s="39" t="s">
        <v>87</v>
      </c>
      <c r="B78" s="9">
        <v>-24.885089494597196</v>
      </c>
      <c r="C78" s="9">
        <v>-21.586914045396043</v>
      </c>
      <c r="D78" s="9">
        <v>61.10060996026505</v>
      </c>
      <c r="E78" s="9">
        <v>-19.953662599635663</v>
      </c>
      <c r="F78" s="9">
        <v>1.5788614754109602</v>
      </c>
      <c r="G78" s="9">
        <v>-75.7047744729689</v>
      </c>
      <c r="H78" s="9">
        <v>33.62240382032304</v>
      </c>
      <c r="I78" s="9">
        <v>0</v>
      </c>
      <c r="J78" s="9">
        <v>-5.859308508423084</v>
      </c>
      <c r="K78" s="9">
        <v>-5.189218075614235</v>
      </c>
      <c r="L78" s="9">
        <v>-57</v>
      </c>
      <c r="M78" s="23">
        <v>-57</v>
      </c>
      <c r="O78" s="35" t="str">
        <f t="shared" si="0"/>
        <v>Jönköping</v>
      </c>
    </row>
    <row r="79" spans="1:15" ht="12.75" customHeight="1">
      <c r="A79" s="39" t="s">
        <v>88</v>
      </c>
      <c r="B79" s="9">
        <v>164.1149105054028</v>
      </c>
      <c r="C79" s="9">
        <v>141.41308595460396</v>
      </c>
      <c r="D79" s="9">
        <v>86.10060996026505</v>
      </c>
      <c r="E79" s="9">
        <v>-164.95366259963566</v>
      </c>
      <c r="F79" s="9">
        <v>-1.4211385245890398</v>
      </c>
      <c r="G79" s="9">
        <v>32.29522552703111</v>
      </c>
      <c r="H79" s="9">
        <v>145.62240382032303</v>
      </c>
      <c r="I79" s="9">
        <v>0</v>
      </c>
      <c r="J79" s="9">
        <v>-6.859308508423084</v>
      </c>
      <c r="K79" s="9">
        <v>-8.189218075614235</v>
      </c>
      <c r="L79" s="9">
        <v>388</v>
      </c>
      <c r="M79" s="23">
        <v>388</v>
      </c>
      <c r="O79" s="35" t="str">
        <f t="shared" si="0"/>
        <v>Mullsjö</v>
      </c>
    </row>
    <row r="80" spans="1:15" ht="12.75" customHeight="1">
      <c r="A80" s="39" t="s">
        <v>89</v>
      </c>
      <c r="B80" s="9">
        <v>22.114910505402804</v>
      </c>
      <c r="C80" s="9">
        <v>5.413085954603957</v>
      </c>
      <c r="D80" s="9">
        <v>77.10060996026505</v>
      </c>
      <c r="E80" s="9">
        <v>-70.95366259963566</v>
      </c>
      <c r="F80" s="9">
        <v>-1.4211385245890398</v>
      </c>
      <c r="G80" s="9">
        <v>129.2952255270311</v>
      </c>
      <c r="H80" s="9">
        <v>-82.37759617967696</v>
      </c>
      <c r="I80" s="9">
        <v>0</v>
      </c>
      <c r="J80" s="9">
        <v>-5.859308508423084</v>
      </c>
      <c r="K80" s="9">
        <v>-4.189218075614235</v>
      </c>
      <c r="L80" s="9">
        <v>69</v>
      </c>
      <c r="M80" s="23">
        <v>69</v>
      </c>
      <c r="O80" s="35" t="str">
        <f t="shared" si="0"/>
        <v>Nässjö</v>
      </c>
    </row>
    <row r="81" spans="1:15" ht="12.75" customHeight="1">
      <c r="A81" s="39" t="s">
        <v>90</v>
      </c>
      <c r="B81" s="9">
        <v>-92.8850894945972</v>
      </c>
      <c r="C81" s="9">
        <v>-12.586914045396043</v>
      </c>
      <c r="D81" s="9">
        <v>24.100609960265047</v>
      </c>
      <c r="E81" s="9">
        <v>70.04633740036434</v>
      </c>
      <c r="F81" s="9">
        <v>-1.4211385245890398</v>
      </c>
      <c r="G81" s="9">
        <v>-98.7047744729689</v>
      </c>
      <c r="H81" s="9">
        <v>-51.37759617967697</v>
      </c>
      <c r="I81" s="9">
        <v>0</v>
      </c>
      <c r="J81" s="9">
        <v>-5.859308508423084</v>
      </c>
      <c r="K81" s="9">
        <v>-8.189218075614235</v>
      </c>
      <c r="L81" s="9">
        <v>-177</v>
      </c>
      <c r="M81" s="23">
        <v>-177</v>
      </c>
      <c r="O81" s="35" t="str">
        <f t="shared" si="0"/>
        <v>Sävsjö</v>
      </c>
    </row>
    <row r="82" spans="1:15" ht="12.75" customHeight="1">
      <c r="A82" s="39" t="s">
        <v>91</v>
      </c>
      <c r="B82" s="9">
        <v>-116.8850894945972</v>
      </c>
      <c r="C82" s="9">
        <v>16.413085954603957</v>
      </c>
      <c r="D82" s="9">
        <v>142.10060996026505</v>
      </c>
      <c r="E82" s="9">
        <v>-140.95366259963566</v>
      </c>
      <c r="F82" s="9">
        <v>-1.4211385245890398</v>
      </c>
      <c r="G82" s="9">
        <v>142.2952255270311</v>
      </c>
      <c r="H82" s="9">
        <v>33.62240382032304</v>
      </c>
      <c r="I82" s="9">
        <v>0</v>
      </c>
      <c r="J82" s="9">
        <v>-5.859308508423084</v>
      </c>
      <c r="K82" s="9">
        <v>-8.189218075614235</v>
      </c>
      <c r="L82" s="9">
        <v>61</v>
      </c>
      <c r="M82" s="23">
        <v>61</v>
      </c>
      <c r="O82" s="35" t="str">
        <f aca="true" t="shared" si="1" ref="O82:O152">A82</f>
        <v>Tranås</v>
      </c>
    </row>
    <row r="83" spans="1:15" ht="12.75" customHeight="1">
      <c r="A83" s="39" t="s">
        <v>92</v>
      </c>
      <c r="B83" s="9">
        <v>69.1149105054028</v>
      </c>
      <c r="C83" s="9">
        <v>100.41308595460396</v>
      </c>
      <c r="D83" s="9">
        <v>-157.89939003973495</v>
      </c>
      <c r="E83" s="9">
        <v>-87.95366259963566</v>
      </c>
      <c r="F83" s="9">
        <v>4.57886147541096</v>
      </c>
      <c r="G83" s="9">
        <v>65.2952255270311</v>
      </c>
      <c r="H83" s="9">
        <v>13.622403820323044</v>
      </c>
      <c r="I83" s="9">
        <v>0</v>
      </c>
      <c r="J83" s="9">
        <v>-5.859308508423084</v>
      </c>
      <c r="K83" s="9">
        <v>-8.189218075614235</v>
      </c>
      <c r="L83" s="9">
        <v>-7</v>
      </c>
      <c r="M83" s="23">
        <v>-7</v>
      </c>
      <c r="O83" s="35" t="str">
        <f t="shared" si="1"/>
        <v>Vaggeryd</v>
      </c>
    </row>
    <row r="84" spans="1:15" ht="12.75" customHeight="1">
      <c r="A84" s="39" t="s">
        <v>93</v>
      </c>
      <c r="B84" s="9">
        <v>-113.8850894945972</v>
      </c>
      <c r="C84" s="9">
        <v>23.413085954603957</v>
      </c>
      <c r="D84" s="9">
        <v>220.10060996026505</v>
      </c>
      <c r="E84" s="9">
        <v>-43.95366259963566</v>
      </c>
      <c r="F84" s="9">
        <v>-1.4211385245890398</v>
      </c>
      <c r="G84" s="9">
        <v>282.2952255270311</v>
      </c>
      <c r="H84" s="9">
        <v>-28.377596179676956</v>
      </c>
      <c r="I84" s="9">
        <v>0</v>
      </c>
      <c r="J84" s="9">
        <v>-5.859308508423084</v>
      </c>
      <c r="K84" s="9">
        <v>-8.189218075614235</v>
      </c>
      <c r="L84" s="9">
        <v>324</v>
      </c>
      <c r="M84" s="23">
        <v>324</v>
      </c>
      <c r="O84" s="35" t="str">
        <f t="shared" si="1"/>
        <v>Vetlanda</v>
      </c>
    </row>
    <row r="85" spans="1:15" ht="12.75" customHeight="1">
      <c r="A85" s="39" t="s">
        <v>94</v>
      </c>
      <c r="B85" s="9">
        <v>-66.8850894945972</v>
      </c>
      <c r="C85" s="9">
        <v>83.41308595460396</v>
      </c>
      <c r="D85" s="9">
        <v>-148.89939003973495</v>
      </c>
      <c r="E85" s="9">
        <v>-17.953662599635663</v>
      </c>
      <c r="F85" s="9">
        <v>-8.42113852458904</v>
      </c>
      <c r="G85" s="9">
        <v>16.295225527031107</v>
      </c>
      <c r="H85" s="9">
        <v>50.62240382032304</v>
      </c>
      <c r="I85" s="9">
        <v>0</v>
      </c>
      <c r="J85" s="9">
        <v>-5.859308508423084</v>
      </c>
      <c r="K85" s="9">
        <v>-9.189218075614235</v>
      </c>
      <c r="L85" s="9">
        <v>-107</v>
      </c>
      <c r="M85" s="23">
        <v>-107</v>
      </c>
      <c r="O85" s="35" t="str">
        <f t="shared" si="1"/>
        <v>Värnamo</v>
      </c>
    </row>
    <row r="86" spans="1:13" ht="12.75" customHeight="1">
      <c r="A86" s="40" t="s">
        <v>338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23"/>
    </row>
    <row r="87" spans="1:15" ht="12.75" customHeight="1">
      <c r="A87" s="38" t="s">
        <v>317</v>
      </c>
      <c r="B87" s="9">
        <v>-30.885089494597196</v>
      </c>
      <c r="C87" s="9">
        <v>12.413085954603957</v>
      </c>
      <c r="D87" s="9">
        <v>-174.89939003973495</v>
      </c>
      <c r="E87" s="9">
        <v>24.046337400364337</v>
      </c>
      <c r="F87" s="9">
        <v>-1.4211385245890398</v>
      </c>
      <c r="G87" s="9">
        <v>247.2952255270311</v>
      </c>
      <c r="H87" s="9">
        <v>-134.37759617967697</v>
      </c>
      <c r="I87" s="9">
        <v>0</v>
      </c>
      <c r="J87" s="9">
        <v>-7.859308508423112</v>
      </c>
      <c r="K87" s="9">
        <v>-6.189218075614235</v>
      </c>
      <c r="L87" s="9">
        <v>-72</v>
      </c>
      <c r="M87" s="23">
        <v>-72</v>
      </c>
      <c r="O87" s="35" t="str">
        <f t="shared" si="1"/>
        <v>Alvesta</v>
      </c>
    </row>
    <row r="88" spans="1:15" ht="12.75" customHeight="1">
      <c r="A88" s="39" t="s">
        <v>95</v>
      </c>
      <c r="B88" s="9">
        <v>-273.8850894945972</v>
      </c>
      <c r="C88" s="9">
        <v>-31.586914045396043</v>
      </c>
      <c r="D88" s="9">
        <v>-192.89939003973495</v>
      </c>
      <c r="E88" s="9">
        <v>-141.95366259963566</v>
      </c>
      <c r="F88" s="9">
        <v>-1.4211385245890398</v>
      </c>
      <c r="G88" s="9">
        <v>130.2952255270311</v>
      </c>
      <c r="H88" s="9">
        <v>-95.37759617967697</v>
      </c>
      <c r="I88" s="9">
        <v>0</v>
      </c>
      <c r="J88" s="9">
        <v>-6.859308508423084</v>
      </c>
      <c r="K88" s="9">
        <v>-8.189218075614235</v>
      </c>
      <c r="L88" s="9">
        <v>-622</v>
      </c>
      <c r="M88" s="23">
        <v>-622</v>
      </c>
      <c r="O88" s="35" t="str">
        <f t="shared" si="1"/>
        <v>Lessebo</v>
      </c>
    </row>
    <row r="89" spans="1:15" ht="12.75" customHeight="1">
      <c r="A89" s="39" t="s">
        <v>96</v>
      </c>
      <c r="B89" s="9">
        <v>-19.885089494597196</v>
      </c>
      <c r="C89" s="9">
        <v>-163.58691404539604</v>
      </c>
      <c r="D89" s="9">
        <v>34.10060996026505</v>
      </c>
      <c r="E89" s="9">
        <v>-59.95366259963566</v>
      </c>
      <c r="F89" s="9">
        <v>-1.4211385245890398</v>
      </c>
      <c r="G89" s="9">
        <v>49.29522552703111</v>
      </c>
      <c r="H89" s="9">
        <v>60.62240382032304</v>
      </c>
      <c r="I89" s="9">
        <v>0</v>
      </c>
      <c r="J89" s="9">
        <v>-6.859308508423084</v>
      </c>
      <c r="K89" s="9">
        <v>-7.189218075614235</v>
      </c>
      <c r="L89" s="9">
        <v>-115</v>
      </c>
      <c r="M89" s="23">
        <v>-115</v>
      </c>
      <c r="O89" s="35" t="str">
        <f t="shared" si="1"/>
        <v>Ljungby</v>
      </c>
    </row>
    <row r="90" spans="1:15" ht="12.75" customHeight="1">
      <c r="A90" s="39" t="s">
        <v>97</v>
      </c>
      <c r="B90" s="9">
        <v>-133.8850894945972</v>
      </c>
      <c r="C90" s="9">
        <v>-28.586914045396043</v>
      </c>
      <c r="D90" s="9">
        <v>-9.899390039734953</v>
      </c>
      <c r="E90" s="9">
        <v>64.04633740036434</v>
      </c>
      <c r="F90" s="9">
        <v>-1.4211385245890398</v>
      </c>
      <c r="G90" s="9">
        <v>81.2952255270311</v>
      </c>
      <c r="H90" s="9">
        <v>-62.37759617967697</v>
      </c>
      <c r="I90" s="9">
        <v>0</v>
      </c>
      <c r="J90" s="9">
        <v>-7.859308508423112</v>
      </c>
      <c r="K90" s="9">
        <v>-9.189218075614235</v>
      </c>
      <c r="L90" s="9">
        <v>-108</v>
      </c>
      <c r="M90" s="23">
        <v>-108</v>
      </c>
      <c r="O90" s="35" t="str">
        <f t="shared" si="1"/>
        <v>Markaryd</v>
      </c>
    </row>
    <row r="91" spans="1:15" ht="12.75" customHeight="1">
      <c r="A91" s="39" t="s">
        <v>98</v>
      </c>
      <c r="B91" s="9">
        <v>-235.8850894945972</v>
      </c>
      <c r="C91" s="9">
        <v>121.41308595460396</v>
      </c>
      <c r="D91" s="9">
        <v>-47.89939003973495</v>
      </c>
      <c r="E91" s="9">
        <v>45.04633740036434</v>
      </c>
      <c r="F91" s="9">
        <v>-1.4211385245890398</v>
      </c>
      <c r="G91" s="9">
        <v>382.2952255270311</v>
      </c>
      <c r="H91" s="9">
        <v>-47.37759617967697</v>
      </c>
      <c r="I91" s="9">
        <v>0</v>
      </c>
      <c r="J91" s="9">
        <v>-6.859308508423084</v>
      </c>
      <c r="K91" s="9">
        <v>-7.189218075614235</v>
      </c>
      <c r="L91" s="9">
        <v>202</v>
      </c>
      <c r="M91" s="23">
        <v>202</v>
      </c>
      <c r="O91" s="35" t="str">
        <f t="shared" si="1"/>
        <v>Tingsryd</v>
      </c>
    </row>
    <row r="92" spans="1:15" ht="12.75" customHeight="1">
      <c r="A92" s="39" t="s">
        <v>99</v>
      </c>
      <c r="B92" s="9">
        <v>-211.8850894945972</v>
      </c>
      <c r="C92" s="9">
        <v>-73.58691404539604</v>
      </c>
      <c r="D92" s="9">
        <v>99.10060996026505</v>
      </c>
      <c r="E92" s="9">
        <v>-129.95366259963566</v>
      </c>
      <c r="F92" s="9">
        <v>-1.4211385245890398</v>
      </c>
      <c r="G92" s="9">
        <v>-173.7047744729689</v>
      </c>
      <c r="H92" s="9">
        <v>-143.37759617967697</v>
      </c>
      <c r="I92" s="9">
        <v>0</v>
      </c>
      <c r="J92" s="9">
        <v>2.1406914915769164</v>
      </c>
      <c r="K92" s="9">
        <v>-5.189218075614235</v>
      </c>
      <c r="L92" s="9">
        <v>-638</v>
      </c>
      <c r="M92" s="23">
        <v>-638</v>
      </c>
      <c r="O92" s="35" t="str">
        <f t="shared" si="1"/>
        <v>Uppvidinge</v>
      </c>
    </row>
    <row r="93" spans="1:15" ht="12.75" customHeight="1">
      <c r="A93" s="39" t="s">
        <v>100</v>
      </c>
      <c r="B93" s="9">
        <v>69.1149105054028</v>
      </c>
      <c r="C93" s="9">
        <v>86.41308595460396</v>
      </c>
      <c r="D93" s="9">
        <v>-16.899390039734953</v>
      </c>
      <c r="E93" s="9">
        <v>-18.953662599635663</v>
      </c>
      <c r="F93" s="9">
        <v>13.57886147541096</v>
      </c>
      <c r="G93" s="9">
        <v>-65.7047744729689</v>
      </c>
      <c r="H93" s="9">
        <v>33.62240382032304</v>
      </c>
      <c r="I93" s="9">
        <v>0</v>
      </c>
      <c r="J93" s="9">
        <v>-5.859308508423084</v>
      </c>
      <c r="K93" s="9">
        <v>-6.189218075614235</v>
      </c>
      <c r="L93" s="9">
        <v>89</v>
      </c>
      <c r="M93" s="23">
        <v>89</v>
      </c>
      <c r="O93" s="35" t="str">
        <f t="shared" si="1"/>
        <v>Växjö</v>
      </c>
    </row>
    <row r="94" spans="1:15" ht="12.75" customHeight="1">
      <c r="A94" s="39" t="s">
        <v>101</v>
      </c>
      <c r="B94" s="9">
        <v>43.114910505402804</v>
      </c>
      <c r="C94" s="9">
        <v>-12.586914045396043</v>
      </c>
      <c r="D94" s="9">
        <v>-197.89939003973495</v>
      </c>
      <c r="E94" s="9">
        <v>16.046337400364337</v>
      </c>
      <c r="F94" s="9">
        <v>-1.4211385245890398</v>
      </c>
      <c r="G94" s="9">
        <v>237.2952255270311</v>
      </c>
      <c r="H94" s="9">
        <v>-38.37759617967696</v>
      </c>
      <c r="I94" s="9">
        <v>0</v>
      </c>
      <c r="J94" s="9">
        <v>-7.859308508423112</v>
      </c>
      <c r="K94" s="9">
        <v>-9.189218075614235</v>
      </c>
      <c r="L94" s="9">
        <v>29</v>
      </c>
      <c r="M94" s="23">
        <v>29</v>
      </c>
      <c r="O94" s="35" t="str">
        <f t="shared" si="1"/>
        <v>Älmhult</v>
      </c>
    </row>
    <row r="95" spans="1:13" ht="12.75" customHeight="1">
      <c r="A95" s="40" t="s">
        <v>105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23"/>
    </row>
    <row r="96" spans="1:15" s="29" customFormat="1" ht="12.75" customHeight="1">
      <c r="A96" s="38" t="s">
        <v>318</v>
      </c>
      <c r="B96" s="9">
        <v>-180.8850894945972</v>
      </c>
      <c r="C96" s="9">
        <v>-124.58691404539604</v>
      </c>
      <c r="D96" s="9">
        <v>-242.89939003973495</v>
      </c>
      <c r="E96" s="9">
        <v>-184.95366259963566</v>
      </c>
      <c r="F96" s="9">
        <v>-1.4211385245890398</v>
      </c>
      <c r="G96" s="9">
        <v>435.2952255270311</v>
      </c>
      <c r="H96" s="9">
        <v>9.62240382032303</v>
      </c>
      <c r="I96" s="9">
        <v>0</v>
      </c>
      <c r="J96" s="9">
        <v>-7.859308508423112</v>
      </c>
      <c r="K96" s="9">
        <v>-9.189218075614235</v>
      </c>
      <c r="L96" s="9">
        <v>-307</v>
      </c>
      <c r="M96" s="23">
        <v>-307</v>
      </c>
      <c r="O96" s="35" t="str">
        <f t="shared" si="1"/>
        <v>Borgholm</v>
      </c>
    </row>
    <row r="97" spans="1:15" ht="12.75" customHeight="1">
      <c r="A97" s="39" t="s">
        <v>102</v>
      </c>
      <c r="B97" s="9">
        <v>-266.8850894945972</v>
      </c>
      <c r="C97" s="9">
        <v>-160.58691404539604</v>
      </c>
      <c r="D97" s="9">
        <v>244.10060996026505</v>
      </c>
      <c r="E97" s="9">
        <v>34.04633740036434</v>
      </c>
      <c r="F97" s="9">
        <v>-1.4211385245890398</v>
      </c>
      <c r="G97" s="9">
        <v>-160.7047744729689</v>
      </c>
      <c r="H97" s="9">
        <v>75.62240382032303</v>
      </c>
      <c r="I97" s="9">
        <v>0</v>
      </c>
      <c r="J97" s="9">
        <v>-6.859308508423084</v>
      </c>
      <c r="K97" s="9">
        <v>-10.189218075614235</v>
      </c>
      <c r="L97" s="9">
        <v>-253</v>
      </c>
      <c r="M97" s="23">
        <v>-253</v>
      </c>
      <c r="O97" s="35" t="str">
        <f t="shared" si="1"/>
        <v>Emmaboda</v>
      </c>
    </row>
    <row r="98" spans="1:15" ht="12.75" customHeight="1">
      <c r="A98" s="39" t="s">
        <v>103</v>
      </c>
      <c r="B98" s="9">
        <v>-276.8850894945972</v>
      </c>
      <c r="C98" s="9">
        <v>-149.58691404539604</v>
      </c>
      <c r="D98" s="9">
        <v>93.10060996026505</v>
      </c>
      <c r="E98" s="9">
        <v>14.046337400364337</v>
      </c>
      <c r="F98" s="9">
        <v>-1.4211385245890398</v>
      </c>
      <c r="G98" s="9">
        <v>347.2952255270311</v>
      </c>
      <c r="H98" s="9">
        <v>-75.37759617967708</v>
      </c>
      <c r="I98" s="9">
        <v>0</v>
      </c>
      <c r="J98" s="9">
        <v>-5.859308508423084</v>
      </c>
      <c r="K98" s="9">
        <v>-8.189218075614235</v>
      </c>
      <c r="L98" s="9">
        <v>-63</v>
      </c>
      <c r="M98" s="23">
        <v>-63</v>
      </c>
      <c r="O98" s="35" t="str">
        <f t="shared" si="1"/>
        <v>Hultsfred</v>
      </c>
    </row>
    <row r="99" spans="1:15" ht="12.75" customHeight="1">
      <c r="A99" s="39" t="s">
        <v>104</v>
      </c>
      <c r="B99" s="9">
        <v>-174.8850894945972</v>
      </c>
      <c r="C99" s="9">
        <v>-351.58691404539604</v>
      </c>
      <c r="D99" s="9">
        <v>132.10060996026505</v>
      </c>
      <c r="E99" s="9">
        <v>-63.95366259963566</v>
      </c>
      <c r="F99" s="9">
        <v>-1.4211385245890398</v>
      </c>
      <c r="G99" s="9">
        <v>12.295225527031107</v>
      </c>
      <c r="H99" s="9">
        <v>-153.37759617967708</v>
      </c>
      <c r="I99" s="9">
        <v>0</v>
      </c>
      <c r="J99" s="9">
        <v>2.1406914915769164</v>
      </c>
      <c r="K99" s="9">
        <v>-4.189218075614235</v>
      </c>
      <c r="L99" s="9">
        <v>-603</v>
      </c>
      <c r="M99" s="23">
        <v>-603</v>
      </c>
      <c r="O99" s="35" t="str">
        <f t="shared" si="1"/>
        <v>Högsby</v>
      </c>
    </row>
    <row r="100" spans="1:15" ht="12.75" customHeight="1">
      <c r="A100" s="39" t="s">
        <v>105</v>
      </c>
      <c r="B100" s="9">
        <v>-101.8850894945972</v>
      </c>
      <c r="C100" s="9">
        <v>-19.586914045396043</v>
      </c>
      <c r="D100" s="9">
        <v>-49.89939003973495</v>
      </c>
      <c r="E100" s="9">
        <v>54.04633740036434</v>
      </c>
      <c r="F100" s="9">
        <v>-1.4211385245890398</v>
      </c>
      <c r="G100" s="9">
        <v>19.295225527031107</v>
      </c>
      <c r="H100" s="9">
        <v>34.62240382032304</v>
      </c>
      <c r="I100" s="9">
        <v>0</v>
      </c>
      <c r="J100" s="9">
        <v>-5.859308508423084</v>
      </c>
      <c r="K100" s="9">
        <v>-6.189218075614235</v>
      </c>
      <c r="L100" s="9">
        <v>-77</v>
      </c>
      <c r="M100" s="23">
        <v>-77</v>
      </c>
      <c r="O100" s="35" t="str">
        <f t="shared" si="1"/>
        <v>Kalmar</v>
      </c>
    </row>
    <row r="101" spans="1:15" ht="12.75" customHeight="1">
      <c r="A101" s="39" t="s">
        <v>319</v>
      </c>
      <c r="B101" s="9">
        <v>-143.8850894945972</v>
      </c>
      <c r="C101" s="9">
        <v>-142.58691404539604</v>
      </c>
      <c r="D101" s="9">
        <v>63.10060996026505</v>
      </c>
      <c r="E101" s="9">
        <v>-83.95366259963566</v>
      </c>
      <c r="F101" s="9">
        <v>-1.4211385245890398</v>
      </c>
      <c r="G101" s="9">
        <v>88.2952255270311</v>
      </c>
      <c r="H101" s="9">
        <v>34.62240382032304</v>
      </c>
      <c r="I101" s="9">
        <v>0</v>
      </c>
      <c r="J101" s="9">
        <v>-7.859308508423112</v>
      </c>
      <c r="K101" s="9">
        <v>-7.189218075614235</v>
      </c>
      <c r="L101" s="9">
        <v>-201</v>
      </c>
      <c r="M101" s="23">
        <v>-201</v>
      </c>
      <c r="O101" s="35" t="str">
        <f t="shared" si="1"/>
        <v>Mönsterås           </v>
      </c>
    </row>
    <row r="102" spans="1:15" ht="12.75" customHeight="1">
      <c r="A102" s="39" t="s">
        <v>106</v>
      </c>
      <c r="B102" s="9">
        <v>-28.885089494597196</v>
      </c>
      <c r="C102" s="9">
        <v>-168.58691404539604</v>
      </c>
      <c r="D102" s="9">
        <v>144.10060996026505</v>
      </c>
      <c r="E102" s="9">
        <v>-104.95366259963566</v>
      </c>
      <c r="F102" s="9">
        <v>-1.4211385245890398</v>
      </c>
      <c r="G102" s="9">
        <v>-107.7047744729689</v>
      </c>
      <c r="H102" s="9">
        <v>-118.37759617967696</v>
      </c>
      <c r="I102" s="9">
        <v>0</v>
      </c>
      <c r="J102" s="9">
        <v>-7.859308508423112</v>
      </c>
      <c r="K102" s="9">
        <v>-7.189218075614235</v>
      </c>
      <c r="L102" s="9">
        <v>-401</v>
      </c>
      <c r="M102" s="23">
        <v>-401</v>
      </c>
      <c r="O102" s="35" t="str">
        <f t="shared" si="1"/>
        <v>Mörbylånga</v>
      </c>
    </row>
    <row r="103" spans="1:15" ht="12.75" customHeight="1">
      <c r="A103" s="39" t="s">
        <v>107</v>
      </c>
      <c r="B103" s="9">
        <v>-155.8850894945972</v>
      </c>
      <c r="C103" s="9">
        <v>-126.58691404539604</v>
      </c>
      <c r="D103" s="9">
        <v>153.10060996026505</v>
      </c>
      <c r="E103" s="9">
        <v>33.04633740036434</v>
      </c>
      <c r="F103" s="9">
        <v>-1.4211385245890398</v>
      </c>
      <c r="G103" s="9">
        <v>242.2952255270311</v>
      </c>
      <c r="H103" s="9">
        <v>30.62240382032303</v>
      </c>
      <c r="I103" s="9">
        <v>0</v>
      </c>
      <c r="J103" s="9">
        <v>-6.859308508423084</v>
      </c>
      <c r="K103" s="9">
        <v>-10.189218075614235</v>
      </c>
      <c r="L103" s="9">
        <v>158</v>
      </c>
      <c r="M103" s="23">
        <v>158</v>
      </c>
      <c r="O103" s="35" t="str">
        <f t="shared" si="1"/>
        <v>Nybro</v>
      </c>
    </row>
    <row r="104" spans="1:15" ht="12.75" customHeight="1">
      <c r="A104" s="39" t="s">
        <v>108</v>
      </c>
      <c r="B104" s="9">
        <v>-30.885089494597196</v>
      </c>
      <c r="C104" s="9">
        <v>-112.58691404539604</v>
      </c>
      <c r="D104" s="9">
        <v>-2.8993900397349535</v>
      </c>
      <c r="E104" s="9">
        <v>-27.953662599635663</v>
      </c>
      <c r="F104" s="9">
        <v>-1.4211385245890398</v>
      </c>
      <c r="G104" s="9">
        <v>175.2952255270311</v>
      </c>
      <c r="H104" s="9">
        <v>32.62240382032304</v>
      </c>
      <c r="I104" s="9">
        <v>0</v>
      </c>
      <c r="J104" s="9">
        <v>-7.859308508423112</v>
      </c>
      <c r="K104" s="9">
        <v>-6.189218075614235</v>
      </c>
      <c r="L104" s="9">
        <v>18</v>
      </c>
      <c r="M104" s="23">
        <v>18</v>
      </c>
      <c r="O104" s="35" t="str">
        <f t="shared" si="1"/>
        <v>Oskarshamn</v>
      </c>
    </row>
    <row r="105" spans="1:15" ht="12.75" customHeight="1">
      <c r="A105" s="39" t="s">
        <v>109</v>
      </c>
      <c r="B105" s="9">
        <v>-107.8850894945972</v>
      </c>
      <c r="C105" s="9">
        <v>-50.58691404539604</v>
      </c>
      <c r="D105" s="9">
        <v>124.10060996026505</v>
      </c>
      <c r="E105" s="9">
        <v>-90.95366259963566</v>
      </c>
      <c r="F105" s="9">
        <v>-1.4211385245890398</v>
      </c>
      <c r="G105" s="9">
        <v>476.2952255270311</v>
      </c>
      <c r="H105" s="9">
        <v>16.62240382032303</v>
      </c>
      <c r="I105" s="9">
        <v>0</v>
      </c>
      <c r="J105" s="9">
        <v>-7.859308508423112</v>
      </c>
      <c r="K105" s="9">
        <v>-11.189218075614235</v>
      </c>
      <c r="L105" s="9">
        <v>347</v>
      </c>
      <c r="M105" s="23">
        <v>347</v>
      </c>
      <c r="O105" s="35" t="str">
        <f t="shared" si="1"/>
        <v>Torsås</v>
      </c>
    </row>
    <row r="106" spans="1:15" ht="12.75" customHeight="1">
      <c r="A106" s="39" t="s">
        <v>110</v>
      </c>
      <c r="B106" s="9">
        <v>-197.8850894945972</v>
      </c>
      <c r="C106" s="9">
        <v>122.41308595460396</v>
      </c>
      <c r="D106" s="9">
        <v>-111.89939003973495</v>
      </c>
      <c r="E106" s="9">
        <v>-57.95366259963566</v>
      </c>
      <c r="F106" s="9">
        <v>-1.4211385245890398</v>
      </c>
      <c r="G106" s="9">
        <v>75.2952255270311</v>
      </c>
      <c r="H106" s="9">
        <v>-33.37759617967696</v>
      </c>
      <c r="I106" s="9">
        <v>0</v>
      </c>
      <c r="J106" s="9">
        <v>-5.859308508423084</v>
      </c>
      <c r="K106" s="9">
        <v>-8.189218075614235</v>
      </c>
      <c r="L106" s="9">
        <v>-219</v>
      </c>
      <c r="M106" s="23">
        <v>-219</v>
      </c>
      <c r="O106" s="35" t="str">
        <f t="shared" si="1"/>
        <v>Vimmerby</v>
      </c>
    </row>
    <row r="107" spans="1:15" ht="12.75" customHeight="1">
      <c r="A107" s="39" t="s">
        <v>111</v>
      </c>
      <c r="B107" s="9">
        <v>-175.8850894945972</v>
      </c>
      <c r="C107" s="9">
        <v>-116.58691404539604</v>
      </c>
      <c r="D107" s="9">
        <v>-50.89939003973495</v>
      </c>
      <c r="E107" s="9">
        <v>-90.95366259963566</v>
      </c>
      <c r="F107" s="9">
        <v>-1.4211385245890398</v>
      </c>
      <c r="G107" s="9">
        <v>54.29522552703111</v>
      </c>
      <c r="H107" s="9">
        <v>-22.37759617967697</v>
      </c>
      <c r="I107" s="9">
        <v>0</v>
      </c>
      <c r="J107" s="9">
        <v>-7.859308508423112</v>
      </c>
      <c r="K107" s="9">
        <v>-9.189218075614235</v>
      </c>
      <c r="L107" s="9">
        <v>-421</v>
      </c>
      <c r="M107" s="23">
        <v>-421</v>
      </c>
      <c r="O107" s="35" t="str">
        <f t="shared" si="1"/>
        <v>Västervik</v>
      </c>
    </row>
    <row r="108" spans="1:13" ht="12.75" customHeight="1">
      <c r="A108" s="40" t="s">
        <v>320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23"/>
    </row>
    <row r="109" spans="1:15" s="29" customFormat="1" ht="12.75" customHeight="1">
      <c r="A109" s="38" t="s">
        <v>320</v>
      </c>
      <c r="B109" s="9">
        <v>-140.8850894945972</v>
      </c>
      <c r="C109" s="9">
        <v>-221.58691404539604</v>
      </c>
      <c r="D109" s="9">
        <v>159.10060996026505</v>
      </c>
      <c r="E109" s="9">
        <v>-20.953662599635663</v>
      </c>
      <c r="F109" s="9">
        <v>-1.4211385245890398</v>
      </c>
      <c r="G109" s="9">
        <v>22.295225527031107</v>
      </c>
      <c r="H109" s="9">
        <v>57.62240382032304</v>
      </c>
      <c r="I109" s="9">
        <v>0</v>
      </c>
      <c r="J109" s="9">
        <v>-7.859308508423112</v>
      </c>
      <c r="K109" s="9">
        <v>-6.189218075614235</v>
      </c>
      <c r="L109" s="9">
        <v>-160</v>
      </c>
      <c r="M109" s="23">
        <v>-160</v>
      </c>
      <c r="O109" s="35" t="str">
        <f t="shared" si="1"/>
        <v>Gotland</v>
      </c>
    </row>
    <row r="110" spans="1:15" s="29" customFormat="1" ht="12.75" customHeight="1">
      <c r="A110" s="41" t="s">
        <v>339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23"/>
      <c r="O110" s="35"/>
    </row>
    <row r="111" spans="1:15" ht="12.75" customHeight="1">
      <c r="A111" s="38" t="s">
        <v>321</v>
      </c>
      <c r="B111" s="9">
        <v>-83.8850894945972</v>
      </c>
      <c r="C111" s="9">
        <v>14.413085954603957</v>
      </c>
      <c r="D111" s="9">
        <v>8.100609960265047</v>
      </c>
      <c r="E111" s="9">
        <v>-23.953662599635663</v>
      </c>
      <c r="F111" s="9">
        <v>-1.4211385245890398</v>
      </c>
      <c r="G111" s="9">
        <v>172.2952255270311</v>
      </c>
      <c r="H111" s="9">
        <v>33.62240382032304</v>
      </c>
      <c r="I111" s="9">
        <v>0</v>
      </c>
      <c r="J111" s="9">
        <v>-7.859308508423112</v>
      </c>
      <c r="K111" s="9">
        <v>-8.189218075614235</v>
      </c>
      <c r="L111" s="9">
        <v>103</v>
      </c>
      <c r="M111" s="23">
        <v>103</v>
      </c>
      <c r="O111" s="35" t="str">
        <f t="shared" si="1"/>
        <v>Karlshamn</v>
      </c>
    </row>
    <row r="112" spans="1:15" ht="12.75" customHeight="1">
      <c r="A112" s="39" t="s">
        <v>112</v>
      </c>
      <c r="B112" s="9">
        <v>-11.885089494597196</v>
      </c>
      <c r="C112" s="9">
        <v>112.41308595460396</v>
      </c>
      <c r="D112" s="9">
        <v>-95.89939003973495</v>
      </c>
      <c r="E112" s="9">
        <v>-49.95366259963566</v>
      </c>
      <c r="F112" s="9">
        <v>-1.4211385245890398</v>
      </c>
      <c r="G112" s="9">
        <v>74.2952255270311</v>
      </c>
      <c r="H112" s="9">
        <v>27.622403820323044</v>
      </c>
      <c r="I112" s="9">
        <v>0</v>
      </c>
      <c r="J112" s="9">
        <v>-6.859308508423084</v>
      </c>
      <c r="K112" s="9">
        <v>-6.189218075614235</v>
      </c>
      <c r="L112" s="9">
        <v>42</v>
      </c>
      <c r="M112" s="23">
        <v>42</v>
      </c>
      <c r="O112" s="35" t="str">
        <f t="shared" si="1"/>
        <v>Karlskrona</v>
      </c>
    </row>
    <row r="113" spans="1:15" ht="12.75" customHeight="1">
      <c r="A113" s="39" t="s">
        <v>113</v>
      </c>
      <c r="B113" s="9">
        <v>-13.885089494597196</v>
      </c>
      <c r="C113" s="9">
        <v>-358.58691404539604</v>
      </c>
      <c r="D113" s="9">
        <v>307.10060996026505</v>
      </c>
      <c r="E113" s="9">
        <v>-126.95366259963566</v>
      </c>
      <c r="F113" s="9">
        <v>-1.4211385245890398</v>
      </c>
      <c r="G113" s="9">
        <v>118.2952255270311</v>
      </c>
      <c r="H113" s="9">
        <v>-8.37759617967697</v>
      </c>
      <c r="I113" s="9">
        <v>0</v>
      </c>
      <c r="J113" s="9">
        <v>-7.859308508423112</v>
      </c>
      <c r="K113" s="9">
        <v>-7.189218075614235</v>
      </c>
      <c r="L113" s="9">
        <v>-99</v>
      </c>
      <c r="M113" s="23">
        <v>-99</v>
      </c>
      <c r="O113" s="35" t="str">
        <f t="shared" si="1"/>
        <v>Olofström</v>
      </c>
    </row>
    <row r="114" spans="1:15" ht="12.75" customHeight="1">
      <c r="A114" s="39" t="s">
        <v>114</v>
      </c>
      <c r="B114" s="9">
        <v>-175.8850894945972</v>
      </c>
      <c r="C114" s="9">
        <v>-152.58691404539604</v>
      </c>
      <c r="D114" s="9">
        <v>74.10060996026505</v>
      </c>
      <c r="E114" s="9">
        <v>75.04633740036434</v>
      </c>
      <c r="F114" s="9">
        <v>-1.4211385245890398</v>
      </c>
      <c r="G114" s="9">
        <v>-37.70477447296889</v>
      </c>
      <c r="H114" s="9">
        <v>-51.37759617967696</v>
      </c>
      <c r="I114" s="9">
        <v>0</v>
      </c>
      <c r="J114" s="9">
        <v>-7.859308508423112</v>
      </c>
      <c r="K114" s="9">
        <v>-7.189218075614235</v>
      </c>
      <c r="L114" s="9">
        <v>-285</v>
      </c>
      <c r="M114" s="23">
        <v>-285</v>
      </c>
      <c r="O114" s="35" t="str">
        <f t="shared" si="1"/>
        <v>Ronneby</v>
      </c>
    </row>
    <row r="115" spans="1:15" ht="12.75" customHeight="1">
      <c r="A115" s="39" t="s">
        <v>115</v>
      </c>
      <c r="B115" s="9">
        <v>26.114910505402804</v>
      </c>
      <c r="C115" s="9">
        <v>110.41308595460396</v>
      </c>
      <c r="D115" s="9">
        <v>-45.89939003973495</v>
      </c>
      <c r="E115" s="9">
        <v>-155.95366259963566</v>
      </c>
      <c r="F115" s="9">
        <v>-1.4211385245890398</v>
      </c>
      <c r="G115" s="9">
        <v>183.2952255270311</v>
      </c>
      <c r="H115" s="9">
        <v>-13.377596179676956</v>
      </c>
      <c r="I115" s="9">
        <v>0</v>
      </c>
      <c r="J115" s="9">
        <v>-7.859308508423112</v>
      </c>
      <c r="K115" s="9">
        <v>-8.189218075614235</v>
      </c>
      <c r="L115" s="9">
        <v>87</v>
      </c>
      <c r="M115" s="23">
        <v>87</v>
      </c>
      <c r="O115" s="35" t="str">
        <f t="shared" si="1"/>
        <v>Sölvesborg</v>
      </c>
    </row>
    <row r="116" spans="1:13" ht="12.75" customHeight="1">
      <c r="A116" s="40" t="s">
        <v>340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23"/>
    </row>
    <row r="117" spans="1:15" s="29" customFormat="1" ht="12.75" customHeight="1">
      <c r="A117" s="38" t="s">
        <v>322</v>
      </c>
      <c r="B117" s="9">
        <v>-121.8850894945972</v>
      </c>
      <c r="C117" s="9">
        <v>249.41308595460396</v>
      </c>
      <c r="D117" s="9">
        <v>-107.89939003973495</v>
      </c>
      <c r="E117" s="9">
        <v>83.04633740036434</v>
      </c>
      <c r="F117" s="9">
        <v>28.57886147541096</v>
      </c>
      <c r="G117" s="9">
        <v>-63.70477447296889</v>
      </c>
      <c r="H117" s="9">
        <v>33.62240382032304</v>
      </c>
      <c r="I117" s="9">
        <v>0</v>
      </c>
      <c r="J117" s="9">
        <v>-7.859308508423112</v>
      </c>
      <c r="K117" s="9">
        <v>-1.1892180756142352</v>
      </c>
      <c r="L117" s="9">
        <v>92</v>
      </c>
      <c r="M117" s="23">
        <v>92</v>
      </c>
      <c r="O117" s="35" t="str">
        <f t="shared" si="1"/>
        <v>Bjuv</v>
      </c>
    </row>
    <row r="118" spans="1:15" ht="12.75" customHeight="1">
      <c r="A118" s="39" t="s">
        <v>116</v>
      </c>
      <c r="B118" s="9">
        <v>-10.885089494597196</v>
      </c>
      <c r="C118" s="9">
        <v>-53.58691404539604</v>
      </c>
      <c r="D118" s="9">
        <v>-23.899390039734953</v>
      </c>
      <c r="E118" s="9">
        <v>-98.95366259963566</v>
      </c>
      <c r="F118" s="9">
        <v>-1.4211385245890398</v>
      </c>
      <c r="G118" s="9">
        <v>330.2952255270311</v>
      </c>
      <c r="H118" s="9">
        <v>-83.37759617967696</v>
      </c>
      <c r="I118" s="9">
        <v>0</v>
      </c>
      <c r="J118" s="9">
        <v>-7.859308508423112</v>
      </c>
      <c r="K118" s="9">
        <v>-1.1892180756142352</v>
      </c>
      <c r="L118" s="9">
        <v>49</v>
      </c>
      <c r="M118" s="23">
        <v>49</v>
      </c>
      <c r="O118" s="35" t="str">
        <f t="shared" si="1"/>
        <v>Bromölla</v>
      </c>
    </row>
    <row r="119" spans="1:15" ht="12.75" customHeight="1">
      <c r="A119" s="39" t="s">
        <v>117</v>
      </c>
      <c r="B119" s="9">
        <v>52.114910505402804</v>
      </c>
      <c r="C119" s="9">
        <v>-88.58691404539604</v>
      </c>
      <c r="D119" s="9">
        <v>-0.8993900397349535</v>
      </c>
      <c r="E119" s="9">
        <v>292.04633740036434</v>
      </c>
      <c r="F119" s="9">
        <v>32.578861475410974</v>
      </c>
      <c r="G119" s="9">
        <v>29.295225527031107</v>
      </c>
      <c r="H119" s="9">
        <v>33.62240382032304</v>
      </c>
      <c r="I119" s="9">
        <v>0</v>
      </c>
      <c r="J119" s="9">
        <v>-6.859308508423112</v>
      </c>
      <c r="K119" s="9">
        <v>-1.1892180756142352</v>
      </c>
      <c r="L119" s="9">
        <v>342</v>
      </c>
      <c r="M119" s="23">
        <v>342</v>
      </c>
      <c r="O119" s="35" t="str">
        <f t="shared" si="1"/>
        <v>Burlöv</v>
      </c>
    </row>
    <row r="120" spans="1:15" ht="12.75" customHeight="1">
      <c r="A120" s="39" t="s">
        <v>118</v>
      </c>
      <c r="B120" s="9">
        <v>-189.8850894945972</v>
      </c>
      <c r="C120" s="9">
        <v>-220.58691404539604</v>
      </c>
      <c r="D120" s="9">
        <v>22.100609960265047</v>
      </c>
      <c r="E120" s="9">
        <v>-56.95366259963566</v>
      </c>
      <c r="F120" s="9">
        <v>-1.4211385245890398</v>
      </c>
      <c r="G120" s="9">
        <v>433.2952255270311</v>
      </c>
      <c r="H120" s="9">
        <v>38.62240382032304</v>
      </c>
      <c r="I120" s="9">
        <v>0</v>
      </c>
      <c r="J120" s="9">
        <v>-7.859308508423112</v>
      </c>
      <c r="K120" s="9">
        <v>-1.1892180756142352</v>
      </c>
      <c r="L120" s="9">
        <v>16</v>
      </c>
      <c r="M120" s="23">
        <v>16</v>
      </c>
      <c r="O120" s="35" t="str">
        <f t="shared" si="1"/>
        <v>Båstad</v>
      </c>
    </row>
    <row r="121" spans="1:15" ht="12.75" customHeight="1">
      <c r="A121" s="39" t="s">
        <v>119</v>
      </c>
      <c r="B121" s="9">
        <v>76.1149105054028</v>
      </c>
      <c r="C121" s="9">
        <v>-73.58691404539604</v>
      </c>
      <c r="D121" s="9">
        <v>-79.89939003973495</v>
      </c>
      <c r="E121" s="9">
        <v>-79.95366259963566</v>
      </c>
      <c r="F121" s="9">
        <v>-10.42113852458904</v>
      </c>
      <c r="G121" s="9">
        <v>83.2952255270311</v>
      </c>
      <c r="H121" s="9">
        <v>33.62240382032304</v>
      </c>
      <c r="I121" s="9">
        <v>0</v>
      </c>
      <c r="J121" s="9">
        <v>-7.859308508423112</v>
      </c>
      <c r="K121" s="9">
        <v>-1.1892180756142352</v>
      </c>
      <c r="L121" s="9">
        <v>-60</v>
      </c>
      <c r="M121" s="23">
        <v>-60</v>
      </c>
      <c r="O121" s="35" t="str">
        <f t="shared" si="1"/>
        <v>Eslöv</v>
      </c>
    </row>
    <row r="122" spans="1:15" ht="12.75" customHeight="1">
      <c r="A122" s="39" t="s">
        <v>120</v>
      </c>
      <c r="B122" s="9">
        <v>-21.885089494597196</v>
      </c>
      <c r="C122" s="9">
        <v>70.41308595460396</v>
      </c>
      <c r="D122" s="9">
        <v>-48.89939003973495</v>
      </c>
      <c r="E122" s="9">
        <v>8.046337400364337</v>
      </c>
      <c r="F122" s="9">
        <v>1.5788614754109602</v>
      </c>
      <c r="G122" s="9">
        <v>-70.7047744729689</v>
      </c>
      <c r="H122" s="9">
        <v>33.62240382032304</v>
      </c>
      <c r="I122" s="9">
        <v>0</v>
      </c>
      <c r="J122" s="9">
        <v>-6.859308508423084</v>
      </c>
      <c r="K122" s="9">
        <v>-1.1892180756142352</v>
      </c>
      <c r="L122" s="9">
        <v>-36</v>
      </c>
      <c r="M122" s="23">
        <v>-36</v>
      </c>
      <c r="O122" s="35" t="str">
        <f t="shared" si="1"/>
        <v>Helsingborg</v>
      </c>
    </row>
    <row r="123" spans="1:15" ht="12.75" customHeight="1">
      <c r="A123" s="39" t="s">
        <v>121</v>
      </c>
      <c r="B123" s="9">
        <v>-191.8850894945972</v>
      </c>
      <c r="C123" s="9">
        <v>25.413085954603957</v>
      </c>
      <c r="D123" s="9">
        <v>27.100609960265047</v>
      </c>
      <c r="E123" s="9">
        <v>-157.95366259963566</v>
      </c>
      <c r="F123" s="9">
        <v>-1.4211385245890398</v>
      </c>
      <c r="G123" s="9">
        <v>69.2952255270311</v>
      </c>
      <c r="H123" s="9">
        <v>33.62240382032304</v>
      </c>
      <c r="I123" s="9">
        <v>0</v>
      </c>
      <c r="J123" s="9">
        <v>-7.859308508423112</v>
      </c>
      <c r="K123" s="9">
        <v>-1.1892180756142352</v>
      </c>
      <c r="L123" s="9">
        <v>-205</v>
      </c>
      <c r="M123" s="23">
        <v>-205</v>
      </c>
      <c r="O123" s="35" t="str">
        <f t="shared" si="1"/>
        <v>Hässleholm</v>
      </c>
    </row>
    <row r="124" spans="1:15" ht="12.75" customHeight="1">
      <c r="A124" s="39" t="s">
        <v>323</v>
      </c>
      <c r="B124" s="9">
        <v>34.114910505402804</v>
      </c>
      <c r="C124" s="9">
        <v>124.41308595460396</v>
      </c>
      <c r="D124" s="9">
        <v>18.100609960265047</v>
      </c>
      <c r="E124" s="9">
        <v>-118.95366259963566</v>
      </c>
      <c r="F124" s="9">
        <v>-1.4211385245890398</v>
      </c>
      <c r="G124" s="9">
        <v>35.29522552703111</v>
      </c>
      <c r="H124" s="9">
        <v>33.62240382032304</v>
      </c>
      <c r="I124" s="9">
        <v>0</v>
      </c>
      <c r="J124" s="9">
        <v>-7.859308508423112</v>
      </c>
      <c r="K124" s="9">
        <v>-1.1892180756142352</v>
      </c>
      <c r="L124" s="9">
        <v>116</v>
      </c>
      <c r="M124" s="23">
        <v>116</v>
      </c>
      <c r="O124" s="35" t="str">
        <f t="shared" si="1"/>
        <v>Höganäs             </v>
      </c>
    </row>
    <row r="125" spans="1:15" ht="12.75" customHeight="1">
      <c r="A125" s="39" t="s">
        <v>122</v>
      </c>
      <c r="B125" s="9">
        <v>-117.8850894945972</v>
      </c>
      <c r="C125" s="9">
        <v>-182.58691404539604</v>
      </c>
      <c r="D125" s="9">
        <v>26.100609960265047</v>
      </c>
      <c r="E125" s="9">
        <v>-59.95366259963566</v>
      </c>
      <c r="F125" s="9">
        <v>-1.4211385245890398</v>
      </c>
      <c r="G125" s="9">
        <v>100.2952255270311</v>
      </c>
      <c r="H125" s="9">
        <v>33.62240382032304</v>
      </c>
      <c r="I125" s="9">
        <v>0</v>
      </c>
      <c r="J125" s="9">
        <v>-7.859308508423112</v>
      </c>
      <c r="K125" s="9">
        <v>-1.1892180756142352</v>
      </c>
      <c r="L125" s="9">
        <v>-211</v>
      </c>
      <c r="M125" s="23">
        <v>-211</v>
      </c>
      <c r="O125" s="35" t="str">
        <f t="shared" si="1"/>
        <v>Hörby</v>
      </c>
    </row>
    <row r="126" spans="1:15" ht="12.75" customHeight="1">
      <c r="A126" s="39" t="s">
        <v>123</v>
      </c>
      <c r="B126" s="9">
        <v>-85.8850894945972</v>
      </c>
      <c r="C126" s="9">
        <v>-151.58691404539604</v>
      </c>
      <c r="D126" s="9">
        <v>54.10060996026505</v>
      </c>
      <c r="E126" s="9">
        <v>-149.95366259963566</v>
      </c>
      <c r="F126" s="9">
        <v>-1.4211385245890398</v>
      </c>
      <c r="G126" s="9">
        <v>-190.7047744729689</v>
      </c>
      <c r="H126" s="9">
        <v>33.62240382032304</v>
      </c>
      <c r="I126" s="9">
        <v>0</v>
      </c>
      <c r="J126" s="9">
        <v>-7.859308508423112</v>
      </c>
      <c r="K126" s="9">
        <v>-1.1892180756142352</v>
      </c>
      <c r="L126" s="9">
        <v>-501</v>
      </c>
      <c r="M126" s="23">
        <v>-501</v>
      </c>
      <c r="O126" s="35" t="str">
        <f t="shared" si="1"/>
        <v>Höör</v>
      </c>
    </row>
    <row r="127" spans="1:15" ht="12.75" customHeight="1">
      <c r="A127" s="39" t="s">
        <v>124</v>
      </c>
      <c r="B127" s="9">
        <v>-256.8850894945972</v>
      </c>
      <c r="C127" s="9">
        <v>159.41308595460396</v>
      </c>
      <c r="D127" s="9">
        <v>57.10060996026505</v>
      </c>
      <c r="E127" s="9">
        <v>7.046337400364337</v>
      </c>
      <c r="F127" s="9">
        <v>-1.4211385245890398</v>
      </c>
      <c r="G127" s="9">
        <v>124.2952255270311</v>
      </c>
      <c r="H127" s="9">
        <v>33.62240382032304</v>
      </c>
      <c r="I127" s="9">
        <v>0</v>
      </c>
      <c r="J127" s="9">
        <v>-7.859308508423112</v>
      </c>
      <c r="K127" s="9">
        <v>-1.1892180756142352</v>
      </c>
      <c r="L127" s="9">
        <v>114</v>
      </c>
      <c r="M127" s="23">
        <v>114</v>
      </c>
      <c r="O127" s="35" t="str">
        <f t="shared" si="1"/>
        <v>Klippan</v>
      </c>
    </row>
    <row r="128" spans="1:15" ht="12.75" customHeight="1">
      <c r="A128" s="39" t="s">
        <v>125</v>
      </c>
      <c r="B128" s="9">
        <v>-71.8850894945972</v>
      </c>
      <c r="C128" s="9">
        <v>44.41308595460396</v>
      </c>
      <c r="D128" s="9">
        <v>-17.899390039734953</v>
      </c>
      <c r="E128" s="9">
        <v>-199.95366259963566</v>
      </c>
      <c r="F128" s="9">
        <v>8.57886147541096</v>
      </c>
      <c r="G128" s="9">
        <v>53.29522552703111</v>
      </c>
      <c r="H128" s="9">
        <v>33.62240382032304</v>
      </c>
      <c r="I128" s="9">
        <v>0</v>
      </c>
      <c r="J128" s="9">
        <v>-6.859308508423084</v>
      </c>
      <c r="K128" s="9">
        <v>-1.1892180756142352</v>
      </c>
      <c r="L128" s="9">
        <v>-158</v>
      </c>
      <c r="M128" s="23">
        <v>-158</v>
      </c>
      <c r="O128" s="35" t="str">
        <f t="shared" si="1"/>
        <v>Kristianstad</v>
      </c>
    </row>
    <row r="129" spans="1:15" ht="12.75" customHeight="1">
      <c r="A129" s="39" t="s">
        <v>126</v>
      </c>
      <c r="B129" s="9">
        <v>267.1149105054028</v>
      </c>
      <c r="C129" s="9">
        <v>19.413085954603957</v>
      </c>
      <c r="D129" s="9">
        <v>94.10060996026505</v>
      </c>
      <c r="E129" s="9">
        <v>-113.95366259963566</v>
      </c>
      <c r="F129" s="9">
        <v>-1.4211385245890398</v>
      </c>
      <c r="G129" s="9">
        <v>-139.7047744729689</v>
      </c>
      <c r="H129" s="9">
        <v>-369.37759617967697</v>
      </c>
      <c r="I129" s="9">
        <v>-403.1616237267825</v>
      </c>
      <c r="J129" s="9">
        <v>-6.859308508423112</v>
      </c>
      <c r="K129" s="9">
        <v>-1.1892180756142352</v>
      </c>
      <c r="L129" s="9">
        <v>-252</v>
      </c>
      <c r="M129" s="23">
        <v>-252</v>
      </c>
      <c r="O129" s="35" t="str">
        <f t="shared" si="1"/>
        <v>Kävlinge</v>
      </c>
    </row>
    <row r="130" spans="1:15" ht="12.75" customHeight="1">
      <c r="A130" s="39" t="s">
        <v>127</v>
      </c>
      <c r="B130" s="9">
        <v>-86.8850894945972</v>
      </c>
      <c r="C130" s="9">
        <v>-87.58691404539604</v>
      </c>
      <c r="D130" s="9">
        <v>-44.89939003973495</v>
      </c>
      <c r="E130" s="9">
        <v>43.04633740036434</v>
      </c>
      <c r="F130" s="9">
        <v>2.5788614754109744</v>
      </c>
      <c r="G130" s="9">
        <v>-163.7047744729689</v>
      </c>
      <c r="H130" s="9">
        <v>33.62240382032304</v>
      </c>
      <c r="I130" s="9">
        <v>0</v>
      </c>
      <c r="J130" s="9">
        <v>-7.859308508423112</v>
      </c>
      <c r="K130" s="9">
        <v>-1.1892180756142352</v>
      </c>
      <c r="L130" s="9">
        <v>-313</v>
      </c>
      <c r="M130" s="23">
        <v>-313</v>
      </c>
      <c r="O130" s="35" t="str">
        <f t="shared" si="1"/>
        <v>Landskrona</v>
      </c>
    </row>
    <row r="131" spans="1:15" ht="12.75" customHeight="1">
      <c r="A131" s="39" t="s">
        <v>128</v>
      </c>
      <c r="B131" s="9">
        <v>363.1149105054028</v>
      </c>
      <c r="C131" s="9">
        <v>-28.586914045396043</v>
      </c>
      <c r="D131" s="9">
        <v>36.10060996026505</v>
      </c>
      <c r="E131" s="9">
        <v>-114.95366259963566</v>
      </c>
      <c r="F131" s="9">
        <v>-1.4211385245890398</v>
      </c>
      <c r="G131" s="9">
        <v>-160.7047744729689</v>
      </c>
      <c r="H131" s="9">
        <v>3.6224038203230435</v>
      </c>
      <c r="I131" s="9">
        <v>0</v>
      </c>
      <c r="J131" s="9">
        <v>-6.859308508423112</v>
      </c>
      <c r="K131" s="9">
        <v>-1.1892180756142352</v>
      </c>
      <c r="L131" s="9">
        <v>89</v>
      </c>
      <c r="M131" s="23">
        <v>89</v>
      </c>
      <c r="O131" s="35" t="str">
        <f t="shared" si="1"/>
        <v>Lomma</v>
      </c>
    </row>
    <row r="132" spans="1:15" ht="12.75" customHeight="1">
      <c r="A132" s="39" t="s">
        <v>129</v>
      </c>
      <c r="B132" s="9">
        <v>106.1149105054028</v>
      </c>
      <c r="C132" s="9">
        <v>-10.586914045396043</v>
      </c>
      <c r="D132" s="9">
        <v>-64.89939003973495</v>
      </c>
      <c r="E132" s="9">
        <v>-148.95366259963566</v>
      </c>
      <c r="F132" s="9">
        <v>-6.42113852458904</v>
      </c>
      <c r="G132" s="9">
        <v>-128.7047744729689</v>
      </c>
      <c r="H132" s="9">
        <v>22.622403820323044</v>
      </c>
      <c r="I132" s="9">
        <v>0</v>
      </c>
      <c r="J132" s="9">
        <v>-5.859308508423084</v>
      </c>
      <c r="K132" s="9">
        <v>-1.1892180756142352</v>
      </c>
      <c r="L132" s="9">
        <v>-238</v>
      </c>
      <c r="M132" s="23">
        <v>-238</v>
      </c>
      <c r="O132" s="35" t="str">
        <f t="shared" si="1"/>
        <v>Lund</v>
      </c>
    </row>
    <row r="133" spans="1:15" ht="12.75" customHeight="1">
      <c r="A133" s="39" t="s">
        <v>130</v>
      </c>
      <c r="B133" s="9">
        <v>-2.885089494597196</v>
      </c>
      <c r="C133" s="9">
        <v>-25.586914045396043</v>
      </c>
      <c r="D133" s="9">
        <v>-98.89939003973495</v>
      </c>
      <c r="E133" s="9">
        <v>36.04633740036434</v>
      </c>
      <c r="F133" s="9">
        <v>-1.4211385245890256</v>
      </c>
      <c r="G133" s="9">
        <v>-72.7047744729689</v>
      </c>
      <c r="H133" s="9">
        <v>33.62240382032304</v>
      </c>
      <c r="I133" s="9">
        <v>0</v>
      </c>
      <c r="J133" s="9">
        <v>-3.8593085084230836</v>
      </c>
      <c r="K133" s="9">
        <v>-1.1892180756142352</v>
      </c>
      <c r="L133" s="9">
        <v>-137</v>
      </c>
      <c r="M133" s="23">
        <v>-137</v>
      </c>
      <c r="O133" s="35" t="str">
        <f t="shared" si="1"/>
        <v>Malmö</v>
      </c>
    </row>
    <row r="134" spans="1:15" ht="12.75" customHeight="1">
      <c r="A134" s="39" t="s">
        <v>131</v>
      </c>
      <c r="B134" s="9">
        <v>-81.8850894945972</v>
      </c>
      <c r="C134" s="9">
        <v>71.41308595460396</v>
      </c>
      <c r="D134" s="9">
        <v>-45.89939003973495</v>
      </c>
      <c r="E134" s="9">
        <v>62.04633740036434</v>
      </c>
      <c r="F134" s="9">
        <v>-1.4211385245890398</v>
      </c>
      <c r="G134" s="9">
        <v>59.29522552703111</v>
      </c>
      <c r="H134" s="9">
        <v>-108.37759617967697</v>
      </c>
      <c r="I134" s="9">
        <v>0</v>
      </c>
      <c r="J134" s="9">
        <v>-7.859308508423112</v>
      </c>
      <c r="K134" s="9">
        <v>-1.1892180756142352</v>
      </c>
      <c r="L134" s="9">
        <v>-54</v>
      </c>
      <c r="M134" s="23">
        <v>-54</v>
      </c>
      <c r="O134" s="35" t="str">
        <f t="shared" si="1"/>
        <v>Osby</v>
      </c>
    </row>
    <row r="135" spans="1:15" ht="12.75" customHeight="1">
      <c r="A135" s="39" t="s">
        <v>132</v>
      </c>
      <c r="B135" s="9">
        <v>-260.8850894945972</v>
      </c>
      <c r="C135" s="9">
        <v>-73.58691404539604</v>
      </c>
      <c r="D135" s="9">
        <v>-82.89939003973495</v>
      </c>
      <c r="E135" s="9">
        <v>51.04633740036434</v>
      </c>
      <c r="F135" s="9">
        <v>-1.4211385245890398</v>
      </c>
      <c r="G135" s="9">
        <v>21.295225527031107</v>
      </c>
      <c r="H135" s="9">
        <v>-189.37759617967697</v>
      </c>
      <c r="I135" s="9">
        <v>0</v>
      </c>
      <c r="J135" s="9">
        <v>-7.859308508423112</v>
      </c>
      <c r="K135" s="9">
        <v>-1.1892180756142352</v>
      </c>
      <c r="L135" s="9">
        <v>-545</v>
      </c>
      <c r="M135" s="23">
        <v>-545</v>
      </c>
      <c r="O135" s="35" t="str">
        <f t="shared" si="1"/>
        <v>Perstorp</v>
      </c>
    </row>
    <row r="136" spans="1:15" ht="12.75" customHeight="1">
      <c r="A136" s="39" t="s">
        <v>133</v>
      </c>
      <c r="B136" s="9">
        <v>-226.8850894945972</v>
      </c>
      <c r="C136" s="9">
        <v>-164.58691404539604</v>
      </c>
      <c r="D136" s="9">
        <v>76.10060996026505</v>
      </c>
      <c r="E136" s="9">
        <v>-148.95366259963566</v>
      </c>
      <c r="F136" s="9">
        <v>-1.4211385245890398</v>
      </c>
      <c r="G136" s="9">
        <v>92.2952255270311</v>
      </c>
      <c r="H136" s="9">
        <v>-34.37759617967696</v>
      </c>
      <c r="I136" s="9">
        <v>0</v>
      </c>
      <c r="J136" s="9">
        <v>-7.859308508423112</v>
      </c>
      <c r="K136" s="9">
        <v>-1.1892180756142352</v>
      </c>
      <c r="L136" s="9">
        <v>-417</v>
      </c>
      <c r="M136" s="23">
        <v>-417</v>
      </c>
      <c r="O136" s="35" t="str">
        <f t="shared" si="1"/>
        <v>Simrishamn</v>
      </c>
    </row>
    <row r="137" spans="1:15" ht="12.75" customHeight="1">
      <c r="A137" s="39" t="s">
        <v>134</v>
      </c>
      <c r="B137" s="9">
        <v>-108.8850894945972</v>
      </c>
      <c r="C137" s="9">
        <v>-90.58691404539604</v>
      </c>
      <c r="D137" s="9">
        <v>14.100609960265047</v>
      </c>
      <c r="E137" s="9">
        <v>-264.95366259963566</v>
      </c>
      <c r="F137" s="9">
        <v>-1.4211385245890398</v>
      </c>
      <c r="G137" s="9">
        <v>188.2952255270311</v>
      </c>
      <c r="H137" s="9">
        <v>33.62240382032304</v>
      </c>
      <c r="I137" s="9">
        <v>0</v>
      </c>
      <c r="J137" s="9">
        <v>-7.859308508423112</v>
      </c>
      <c r="K137" s="9">
        <v>-1.1892180756142352</v>
      </c>
      <c r="L137" s="9">
        <v>-239</v>
      </c>
      <c r="M137" s="23">
        <v>-239</v>
      </c>
      <c r="O137" s="35" t="str">
        <f t="shared" si="1"/>
        <v>Sjöbo</v>
      </c>
    </row>
    <row r="138" spans="1:15" ht="12.75" customHeight="1">
      <c r="A138" s="39" t="s">
        <v>135</v>
      </c>
      <c r="B138" s="9">
        <v>2.114910505402804</v>
      </c>
      <c r="C138" s="9">
        <v>15.413085954603957</v>
      </c>
      <c r="D138" s="9">
        <v>4.1006099602650465</v>
      </c>
      <c r="E138" s="9">
        <v>-20.953662599635663</v>
      </c>
      <c r="F138" s="9">
        <v>-1.4211385245890398</v>
      </c>
      <c r="G138" s="9">
        <v>-61.70477447296889</v>
      </c>
      <c r="H138" s="9">
        <v>33.62240382032304</v>
      </c>
      <c r="I138" s="9">
        <v>0</v>
      </c>
      <c r="J138" s="9">
        <v>-7.859308508423112</v>
      </c>
      <c r="K138" s="9">
        <v>-1.1892180756142352</v>
      </c>
      <c r="L138" s="9">
        <v>-38</v>
      </c>
      <c r="M138" s="23">
        <v>-38</v>
      </c>
      <c r="O138" s="35" t="str">
        <f t="shared" si="1"/>
        <v>Skurup</v>
      </c>
    </row>
    <row r="139" spans="1:15" ht="12.75" customHeight="1">
      <c r="A139" s="39" t="s">
        <v>136</v>
      </c>
      <c r="B139" s="9">
        <v>114.1149105054028</v>
      </c>
      <c r="C139" s="9">
        <v>219.41308595460396</v>
      </c>
      <c r="D139" s="9">
        <v>79.10060996026505</v>
      </c>
      <c r="E139" s="9">
        <v>-42.95366259963566</v>
      </c>
      <c r="F139" s="9">
        <v>-1.4211385245890398</v>
      </c>
      <c r="G139" s="9">
        <v>-205.7047744729689</v>
      </c>
      <c r="H139" s="9">
        <v>11.622403820323044</v>
      </c>
      <c r="I139" s="9">
        <v>0</v>
      </c>
      <c r="J139" s="9">
        <v>-6.859308508423112</v>
      </c>
      <c r="K139" s="9">
        <v>-1.1892180756142352</v>
      </c>
      <c r="L139" s="9">
        <v>166</v>
      </c>
      <c r="M139" s="23">
        <v>166</v>
      </c>
      <c r="O139" s="35" t="str">
        <f t="shared" si="1"/>
        <v>Staffanstorp</v>
      </c>
    </row>
    <row r="140" spans="1:15" ht="12.75" customHeight="1">
      <c r="A140" s="39" t="s">
        <v>137</v>
      </c>
      <c r="B140" s="9">
        <v>-40.885089494597196</v>
      </c>
      <c r="C140" s="9">
        <v>102.41308595460396</v>
      </c>
      <c r="D140" s="9">
        <v>58.10060996026505</v>
      </c>
      <c r="E140" s="9">
        <v>6.046337400364337</v>
      </c>
      <c r="F140" s="9">
        <v>-1.4211385245890398</v>
      </c>
      <c r="G140" s="9">
        <v>117.2952255270311</v>
      </c>
      <c r="H140" s="9">
        <v>33.62240382032304</v>
      </c>
      <c r="I140" s="9">
        <v>0</v>
      </c>
      <c r="J140" s="9">
        <v>-7.859308508423112</v>
      </c>
      <c r="K140" s="9">
        <v>-1.1892180756142352</v>
      </c>
      <c r="L140" s="9">
        <v>266</v>
      </c>
      <c r="M140" s="23">
        <v>266</v>
      </c>
      <c r="O140" s="35" t="str">
        <f t="shared" si="1"/>
        <v>Svalöv</v>
      </c>
    </row>
    <row r="141" spans="1:15" ht="12.75" customHeight="1">
      <c r="A141" s="39" t="s">
        <v>138</v>
      </c>
      <c r="B141" s="9">
        <v>252.1149105054028</v>
      </c>
      <c r="C141" s="9">
        <v>159.41308595460396</v>
      </c>
      <c r="D141" s="9">
        <v>-145.89939003973495</v>
      </c>
      <c r="E141" s="9">
        <v>-78.95366259963566</v>
      </c>
      <c r="F141" s="9">
        <v>-1.4211385245890398</v>
      </c>
      <c r="G141" s="9">
        <v>-285.7047744729689</v>
      </c>
      <c r="H141" s="9">
        <v>26.622403820323044</v>
      </c>
      <c r="I141" s="9">
        <v>0</v>
      </c>
      <c r="J141" s="9">
        <v>-6.859308508423112</v>
      </c>
      <c r="K141" s="9">
        <v>-1.1892180756142352</v>
      </c>
      <c r="L141" s="9">
        <v>-82</v>
      </c>
      <c r="M141" s="23">
        <v>-82</v>
      </c>
      <c r="O141" s="35" t="str">
        <f t="shared" si="1"/>
        <v>Svedala</v>
      </c>
    </row>
    <row r="142" spans="1:15" ht="12.75" customHeight="1">
      <c r="A142" s="39" t="s">
        <v>139</v>
      </c>
      <c r="B142" s="9">
        <v>-81.8850894945972</v>
      </c>
      <c r="C142" s="9">
        <v>-36.58691404539604</v>
      </c>
      <c r="D142" s="9">
        <v>-135.89939003973495</v>
      </c>
      <c r="E142" s="9">
        <v>-67.95366259963566</v>
      </c>
      <c r="F142" s="9">
        <v>-1.4211385245890398</v>
      </c>
      <c r="G142" s="9">
        <v>66.2952255270311</v>
      </c>
      <c r="H142" s="9">
        <v>80.62240382032304</v>
      </c>
      <c r="I142" s="9">
        <v>0</v>
      </c>
      <c r="J142" s="9">
        <v>-7.859308508423112</v>
      </c>
      <c r="K142" s="9">
        <v>-1.1892180756142352</v>
      </c>
      <c r="L142" s="9">
        <v>-186</v>
      </c>
      <c r="M142" s="23">
        <v>-186</v>
      </c>
      <c r="O142" s="35" t="str">
        <f t="shared" si="1"/>
        <v>Tomelilla</v>
      </c>
    </row>
    <row r="143" spans="1:15" ht="12.75" customHeight="1">
      <c r="A143" s="39" t="s">
        <v>140</v>
      </c>
      <c r="B143" s="9">
        <v>48.114910505402804</v>
      </c>
      <c r="C143" s="9">
        <v>4.413085954603957</v>
      </c>
      <c r="D143" s="9">
        <v>44.10060996026505</v>
      </c>
      <c r="E143" s="9">
        <v>-51.95366259963566</v>
      </c>
      <c r="F143" s="9">
        <v>-1.4211385245890398</v>
      </c>
      <c r="G143" s="9">
        <v>8.295225527031107</v>
      </c>
      <c r="H143" s="9">
        <v>33.62240382032304</v>
      </c>
      <c r="I143" s="9">
        <v>0</v>
      </c>
      <c r="J143" s="9">
        <v>-6.859308508423112</v>
      </c>
      <c r="K143" s="9">
        <v>-1.1892180756142352</v>
      </c>
      <c r="L143" s="9">
        <v>77</v>
      </c>
      <c r="M143" s="23">
        <v>77</v>
      </c>
      <c r="O143" s="35" t="str">
        <f t="shared" si="1"/>
        <v>Trelleborg</v>
      </c>
    </row>
    <row r="144" spans="1:13" ht="12.75" customHeight="1">
      <c r="A144" s="40" t="s">
        <v>341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23"/>
    </row>
    <row r="145" spans="1:15" ht="12.75" customHeight="1">
      <c r="A145" s="39" t="s">
        <v>141</v>
      </c>
      <c r="B145" s="9">
        <v>141.1149105054028</v>
      </c>
      <c r="C145" s="9">
        <v>53.41308595460396</v>
      </c>
      <c r="D145" s="9">
        <v>-2.8993900397349535</v>
      </c>
      <c r="E145" s="9">
        <v>-88.95366259963566</v>
      </c>
      <c r="F145" s="9">
        <v>-1.4211385245890398</v>
      </c>
      <c r="G145" s="9">
        <v>-34.70477447296889</v>
      </c>
      <c r="H145" s="9">
        <v>-9.377596179676956</v>
      </c>
      <c r="I145" s="9">
        <v>0</v>
      </c>
      <c r="J145" s="9">
        <v>-6.859308508423112</v>
      </c>
      <c r="K145" s="9">
        <v>-1.1892180756142352</v>
      </c>
      <c r="L145" s="9">
        <v>49</v>
      </c>
      <c r="M145" s="23">
        <v>49</v>
      </c>
      <c r="O145" s="35" t="str">
        <f t="shared" si="1"/>
        <v>Vellinge</v>
      </c>
    </row>
    <row r="146" spans="1:15" ht="12.75" customHeight="1">
      <c r="A146" s="39" t="s">
        <v>142</v>
      </c>
      <c r="B146" s="9">
        <v>-135.8850894945972</v>
      </c>
      <c r="C146" s="9">
        <v>-157.58691404539604</v>
      </c>
      <c r="D146" s="9">
        <v>-2.8993900397349535</v>
      </c>
      <c r="E146" s="9">
        <v>53.04633740036434</v>
      </c>
      <c r="F146" s="9">
        <v>-1.4211385245890398</v>
      </c>
      <c r="G146" s="9">
        <v>193.2952255270311</v>
      </c>
      <c r="H146" s="9">
        <v>33.62240382032304</v>
      </c>
      <c r="I146" s="9">
        <v>0</v>
      </c>
      <c r="J146" s="9">
        <v>-7.859308508423112</v>
      </c>
      <c r="K146" s="9">
        <v>-1.1892180756142352</v>
      </c>
      <c r="L146" s="9">
        <v>-27</v>
      </c>
      <c r="M146" s="23">
        <v>-27</v>
      </c>
      <c r="O146" s="35" t="str">
        <f t="shared" si="1"/>
        <v>Ystad</v>
      </c>
    </row>
    <row r="147" spans="1:15" ht="12.75" customHeight="1">
      <c r="A147" s="39" t="s">
        <v>143</v>
      </c>
      <c r="B147" s="9">
        <v>75.1149105054028</v>
      </c>
      <c r="C147" s="9">
        <v>-3.5869140453960426</v>
      </c>
      <c r="D147" s="9">
        <v>39.10060996026505</v>
      </c>
      <c r="E147" s="9">
        <v>-133.95366259963566</v>
      </c>
      <c r="F147" s="9">
        <v>4.57886147541096</v>
      </c>
      <c r="G147" s="9">
        <v>-232.7047744729689</v>
      </c>
      <c r="H147" s="9">
        <v>33.62240382032304</v>
      </c>
      <c r="I147" s="9">
        <v>0</v>
      </c>
      <c r="J147" s="9">
        <v>-7.859308508423112</v>
      </c>
      <c r="K147" s="9">
        <v>-1.1892180756142352</v>
      </c>
      <c r="L147" s="9">
        <v>-227</v>
      </c>
      <c r="M147" s="23">
        <v>-227</v>
      </c>
      <c r="O147" s="35" t="str">
        <f t="shared" si="1"/>
        <v>Åstorp</v>
      </c>
    </row>
    <row r="148" spans="1:15" ht="12.75" customHeight="1">
      <c r="A148" s="39" t="s">
        <v>144</v>
      </c>
      <c r="B148" s="9">
        <v>-79.8850894945972</v>
      </c>
      <c r="C148" s="9">
        <v>54.41308595460396</v>
      </c>
      <c r="D148" s="9">
        <v>-35.89939003973495</v>
      </c>
      <c r="E148" s="9">
        <v>-175.95366259963566</v>
      </c>
      <c r="F148" s="9">
        <v>-1.4211385245890398</v>
      </c>
      <c r="G148" s="9">
        <v>225.2952255270311</v>
      </c>
      <c r="H148" s="9">
        <v>33.62240382032304</v>
      </c>
      <c r="I148" s="9">
        <v>0</v>
      </c>
      <c r="J148" s="9">
        <v>-7.859308508423112</v>
      </c>
      <c r="K148" s="9">
        <v>-1.1892180756142352</v>
      </c>
      <c r="L148" s="9">
        <v>11</v>
      </c>
      <c r="M148" s="23">
        <v>11</v>
      </c>
      <c r="O148" s="35" t="str">
        <f t="shared" si="1"/>
        <v>Ängelholm</v>
      </c>
    </row>
    <row r="149" spans="1:15" ht="12.75" customHeight="1">
      <c r="A149" s="39" t="s">
        <v>145</v>
      </c>
      <c r="B149" s="9">
        <v>-77.8850894945972</v>
      </c>
      <c r="C149" s="9">
        <v>-48.58691404539604</v>
      </c>
      <c r="D149" s="9">
        <v>-34.89939003973495</v>
      </c>
      <c r="E149" s="9">
        <v>-64.95366259963566</v>
      </c>
      <c r="F149" s="9">
        <v>-1.4211385245890398</v>
      </c>
      <c r="G149" s="9">
        <v>305.2952255270311</v>
      </c>
      <c r="H149" s="9">
        <v>98.62240382032304</v>
      </c>
      <c r="I149" s="9">
        <v>0</v>
      </c>
      <c r="J149" s="9">
        <v>-7.859308508423112</v>
      </c>
      <c r="K149" s="9">
        <v>-1.1892180756142352</v>
      </c>
      <c r="L149" s="9">
        <v>167</v>
      </c>
      <c r="M149" s="23">
        <v>167</v>
      </c>
      <c r="O149" s="35" t="str">
        <f t="shared" si="1"/>
        <v>Örkelljunga</v>
      </c>
    </row>
    <row r="150" spans="1:15" ht="12.75" customHeight="1">
      <c r="A150" s="39" t="s">
        <v>146</v>
      </c>
      <c r="B150" s="9">
        <v>-33.885089494597196</v>
      </c>
      <c r="C150" s="9">
        <v>49.41308595460396</v>
      </c>
      <c r="D150" s="9">
        <v>87.10060996026505</v>
      </c>
      <c r="E150" s="9">
        <v>31.046337400364337</v>
      </c>
      <c r="F150" s="9">
        <v>-1.4211385245890398</v>
      </c>
      <c r="G150" s="9">
        <v>229.2952255270311</v>
      </c>
      <c r="H150" s="9">
        <v>24.62240382032303</v>
      </c>
      <c r="I150" s="9">
        <v>0</v>
      </c>
      <c r="J150" s="9">
        <v>-7.859308508423112</v>
      </c>
      <c r="K150" s="9">
        <v>-1.1892180756142352</v>
      </c>
      <c r="L150" s="9">
        <v>377</v>
      </c>
      <c r="M150" s="23">
        <v>377</v>
      </c>
      <c r="O150" s="35" t="str">
        <f t="shared" si="1"/>
        <v>Östra Göinge</v>
      </c>
    </row>
    <row r="151" spans="1:13" ht="12.75" customHeight="1">
      <c r="A151" s="40" t="s">
        <v>342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23"/>
    </row>
    <row r="152" spans="1:15" ht="12.75" customHeight="1">
      <c r="A152" s="38" t="s">
        <v>324</v>
      </c>
      <c r="B152" s="9">
        <v>-160.8850894945972</v>
      </c>
      <c r="C152" s="9">
        <v>-2.5869140453960426</v>
      </c>
      <c r="D152" s="9">
        <v>78.10060996026505</v>
      </c>
      <c r="E152" s="9">
        <v>-35.95366259963566</v>
      </c>
      <c r="F152" s="9">
        <v>-1.4211385245890398</v>
      </c>
      <c r="G152" s="9">
        <v>122.2952255270311</v>
      </c>
      <c r="H152" s="9">
        <v>33.62240382032304</v>
      </c>
      <c r="I152" s="9">
        <v>0</v>
      </c>
      <c r="J152" s="9">
        <v>-7.859308508423112</v>
      </c>
      <c r="K152" s="9">
        <v>-7.189218075614235</v>
      </c>
      <c r="L152" s="9">
        <v>18</v>
      </c>
      <c r="M152" s="23">
        <v>18</v>
      </c>
      <c r="O152" s="35" t="str">
        <f t="shared" si="1"/>
        <v>Falkenberg</v>
      </c>
    </row>
    <row r="153" spans="1:15" ht="12.75" customHeight="1">
      <c r="A153" s="39" t="s">
        <v>147</v>
      </c>
      <c r="B153" s="9">
        <v>4.114910505402804</v>
      </c>
      <c r="C153" s="9">
        <v>1.4130859546039574</v>
      </c>
      <c r="D153" s="9">
        <v>34.10060996026505</v>
      </c>
      <c r="E153" s="9">
        <v>-44.95366259963566</v>
      </c>
      <c r="F153" s="9">
        <v>-8.42113852458904</v>
      </c>
      <c r="G153" s="9">
        <v>-52.70477447296889</v>
      </c>
      <c r="H153" s="9">
        <v>33.62240382032304</v>
      </c>
      <c r="I153" s="9">
        <v>0</v>
      </c>
      <c r="J153" s="9">
        <v>-6.859308508423084</v>
      </c>
      <c r="K153" s="9">
        <v>-8.189218075614235</v>
      </c>
      <c r="L153" s="9">
        <v>-48</v>
      </c>
      <c r="M153" s="23">
        <v>-48</v>
      </c>
      <c r="O153" s="35" t="str">
        <f aca="true" t="shared" si="2" ref="O153:O219">A153</f>
        <v>Halmstad</v>
      </c>
    </row>
    <row r="154" spans="1:15" ht="12.75" customHeight="1">
      <c r="A154" s="39" t="s">
        <v>148</v>
      </c>
      <c r="B154" s="9">
        <v>-79.8850894945972</v>
      </c>
      <c r="C154" s="9">
        <v>-85.58691404539604</v>
      </c>
      <c r="D154" s="9">
        <v>-107.89939003973495</v>
      </c>
      <c r="E154" s="9">
        <v>66.04633740036434</v>
      </c>
      <c r="F154" s="9">
        <v>-1.4211385245890398</v>
      </c>
      <c r="G154" s="9">
        <v>7.295225527031107</v>
      </c>
      <c r="H154" s="9">
        <v>-3.3775961796769707</v>
      </c>
      <c r="I154" s="9">
        <v>0</v>
      </c>
      <c r="J154" s="9">
        <v>-7.859308508423112</v>
      </c>
      <c r="K154" s="9">
        <v>-8.189218075614235</v>
      </c>
      <c r="L154" s="9">
        <v>-221</v>
      </c>
      <c r="M154" s="23">
        <v>-221</v>
      </c>
      <c r="O154" s="35" t="str">
        <f t="shared" si="2"/>
        <v>Hylte</v>
      </c>
    </row>
    <row r="155" spans="1:15" ht="12.75" customHeight="1">
      <c r="A155" s="39" t="s">
        <v>149</v>
      </c>
      <c r="B155" s="9">
        <v>150.1149105054028</v>
      </c>
      <c r="C155" s="9">
        <v>66.41308595460396</v>
      </c>
      <c r="D155" s="9">
        <v>83.10060996026505</v>
      </c>
      <c r="E155" s="9">
        <v>-41.95366259963566</v>
      </c>
      <c r="F155" s="9">
        <v>-1.4211385245890398</v>
      </c>
      <c r="G155" s="9">
        <v>-17.704774472968893</v>
      </c>
      <c r="H155" s="9">
        <v>-240.37759617967697</v>
      </c>
      <c r="I155" s="9">
        <v>-216.70620336021312</v>
      </c>
      <c r="J155" s="9">
        <v>-6.859308508423084</v>
      </c>
      <c r="K155" s="9">
        <v>1.8107819243857648</v>
      </c>
      <c r="L155" s="9">
        <v>-7</v>
      </c>
      <c r="M155" s="23">
        <v>-7</v>
      </c>
      <c r="O155" s="35" t="str">
        <f t="shared" si="2"/>
        <v>Kungsbacka</v>
      </c>
    </row>
    <row r="156" spans="1:15" ht="12.75" customHeight="1">
      <c r="A156" s="39" t="s">
        <v>150</v>
      </c>
      <c r="B156" s="9">
        <v>-119.8850894945972</v>
      </c>
      <c r="C156" s="9">
        <v>25.413085954603957</v>
      </c>
      <c r="D156" s="9">
        <v>-154.89939003973495</v>
      </c>
      <c r="E156" s="9">
        <v>-19.953662599635663</v>
      </c>
      <c r="F156" s="9">
        <v>-1.4211385245890398</v>
      </c>
      <c r="G156" s="9">
        <v>78.2952255270311</v>
      </c>
      <c r="H156" s="9">
        <v>47.62240382032304</v>
      </c>
      <c r="I156" s="9">
        <v>0</v>
      </c>
      <c r="J156" s="9">
        <v>-7.859308508423112</v>
      </c>
      <c r="K156" s="9">
        <v>-9.189218075614235</v>
      </c>
      <c r="L156" s="9">
        <v>-162</v>
      </c>
      <c r="M156" s="23">
        <v>-162</v>
      </c>
      <c r="O156" s="35" t="str">
        <f t="shared" si="2"/>
        <v>Laholm</v>
      </c>
    </row>
    <row r="157" spans="1:15" ht="12.75" customHeight="1">
      <c r="A157" s="39" t="s">
        <v>151</v>
      </c>
      <c r="B157" s="9">
        <v>-9.885089494597196</v>
      </c>
      <c r="C157" s="9">
        <v>-121.58691404539604</v>
      </c>
      <c r="D157" s="9">
        <v>25.100609960265047</v>
      </c>
      <c r="E157" s="9">
        <v>-186.95366259963566</v>
      </c>
      <c r="F157" s="9">
        <v>-1.4211385245890398</v>
      </c>
      <c r="G157" s="9">
        <v>-25.704774472968893</v>
      </c>
      <c r="H157" s="9">
        <v>33.62240382032304</v>
      </c>
      <c r="I157" s="9">
        <v>0</v>
      </c>
      <c r="J157" s="9">
        <v>-7.859308508423112</v>
      </c>
      <c r="K157" s="9">
        <v>-9.189218075614235</v>
      </c>
      <c r="L157" s="9">
        <v>-304</v>
      </c>
      <c r="M157" s="23">
        <v>-304</v>
      </c>
      <c r="O157" s="35" t="str">
        <f t="shared" si="2"/>
        <v>Varberg</v>
      </c>
    </row>
    <row r="158" spans="1:13" ht="12.75" customHeight="1">
      <c r="A158" s="40" t="s">
        <v>343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23"/>
    </row>
    <row r="159" spans="1:15" ht="12.75" customHeight="1">
      <c r="A159" s="38" t="s">
        <v>325</v>
      </c>
      <c r="B159" s="9">
        <v>62.114910505402804</v>
      </c>
      <c r="C159" s="9">
        <v>9.413085954603957</v>
      </c>
      <c r="D159" s="9">
        <v>90.10060996026505</v>
      </c>
      <c r="E159" s="9">
        <v>5.046337400364337</v>
      </c>
      <c r="F159" s="9">
        <v>-1.4211385245890398</v>
      </c>
      <c r="G159" s="9">
        <v>-141.7047744729689</v>
      </c>
      <c r="H159" s="9">
        <v>33.62240382032304</v>
      </c>
      <c r="I159" s="9">
        <v>0</v>
      </c>
      <c r="J159" s="9">
        <v>-4.859308508423084</v>
      </c>
      <c r="K159" s="9">
        <v>-11.189218075614235</v>
      </c>
      <c r="L159" s="9">
        <v>41</v>
      </c>
      <c r="M159" s="23">
        <v>41</v>
      </c>
      <c r="O159" s="35" t="str">
        <f t="shared" si="2"/>
        <v>Ale</v>
      </c>
    </row>
    <row r="160" spans="1:15" ht="12.75" customHeight="1">
      <c r="A160" s="39" t="s">
        <v>152</v>
      </c>
      <c r="B160" s="9">
        <v>68.1149105054028</v>
      </c>
      <c r="C160" s="9">
        <v>-107.58691404539604</v>
      </c>
      <c r="D160" s="9">
        <v>-125.89939003973495</v>
      </c>
      <c r="E160" s="9">
        <v>-107.95366259963566</v>
      </c>
      <c r="F160" s="9">
        <v>-1.4211385245890398</v>
      </c>
      <c r="G160" s="9">
        <v>37.29522552703111</v>
      </c>
      <c r="H160" s="9">
        <v>74.62240382032304</v>
      </c>
      <c r="I160" s="9">
        <v>0</v>
      </c>
      <c r="J160" s="9">
        <v>-7.859308508423112</v>
      </c>
      <c r="K160" s="9">
        <v>-5.189218075614235</v>
      </c>
      <c r="L160" s="9">
        <v>-176</v>
      </c>
      <c r="M160" s="23">
        <v>-176</v>
      </c>
      <c r="O160" s="35" t="str">
        <f t="shared" si="2"/>
        <v>Alingsås</v>
      </c>
    </row>
    <row r="161" spans="1:15" ht="12.75" customHeight="1">
      <c r="A161" s="39" t="s">
        <v>153</v>
      </c>
      <c r="B161" s="9">
        <v>-288.8850894945972</v>
      </c>
      <c r="C161" s="9">
        <v>-172.58691404539604</v>
      </c>
      <c r="D161" s="9">
        <v>153.10060996026505</v>
      </c>
      <c r="E161" s="9">
        <v>-7.953662599635663</v>
      </c>
      <c r="F161" s="9">
        <v>-1.4211385245890398</v>
      </c>
      <c r="G161" s="9">
        <v>-81.7047744729689</v>
      </c>
      <c r="H161" s="9">
        <v>67.62240382032303</v>
      </c>
      <c r="I161" s="9">
        <v>0</v>
      </c>
      <c r="J161" s="9">
        <v>-5.859308508423084</v>
      </c>
      <c r="K161" s="9">
        <v>-6.189218075614235</v>
      </c>
      <c r="L161" s="9">
        <v>-344</v>
      </c>
      <c r="M161" s="23">
        <v>-344</v>
      </c>
      <c r="O161" s="35" t="str">
        <f t="shared" si="2"/>
        <v>Bengtsfors</v>
      </c>
    </row>
    <row r="162" spans="1:15" ht="12.75" customHeight="1">
      <c r="A162" s="39" t="s">
        <v>154</v>
      </c>
      <c r="B162" s="9">
        <v>73.1149105054028</v>
      </c>
      <c r="C162" s="9">
        <v>-203.58691404539604</v>
      </c>
      <c r="D162" s="9">
        <v>167.10060996026505</v>
      </c>
      <c r="E162" s="9">
        <v>-220.95366259963566</v>
      </c>
      <c r="F162" s="9">
        <v>-1.4211385245890398</v>
      </c>
      <c r="G162" s="9">
        <v>-330.7047744729689</v>
      </c>
      <c r="H162" s="9">
        <v>18.622403820323044</v>
      </c>
      <c r="I162" s="9">
        <v>0</v>
      </c>
      <c r="J162" s="9">
        <v>-6.859308508423084</v>
      </c>
      <c r="K162" s="9">
        <v>-9.189218075614235</v>
      </c>
      <c r="L162" s="9">
        <v>-514</v>
      </c>
      <c r="M162" s="23">
        <v>-514</v>
      </c>
      <c r="O162" s="35" t="str">
        <f t="shared" si="2"/>
        <v>Bollebygd</v>
      </c>
    </row>
    <row r="163" spans="1:15" ht="12.75" customHeight="1">
      <c r="A163" s="39" t="s">
        <v>155</v>
      </c>
      <c r="B163" s="9">
        <v>-25.885089494597196</v>
      </c>
      <c r="C163" s="9">
        <v>34.41308595460396</v>
      </c>
      <c r="D163" s="9">
        <v>88.10060996026505</v>
      </c>
      <c r="E163" s="9">
        <v>27.046337400364337</v>
      </c>
      <c r="F163" s="9">
        <v>7.57886147541096</v>
      </c>
      <c r="G163" s="9">
        <v>1.295225527031107</v>
      </c>
      <c r="H163" s="9">
        <v>33.62240382032304</v>
      </c>
      <c r="I163" s="9">
        <v>0</v>
      </c>
      <c r="J163" s="9">
        <v>-5.859308508423084</v>
      </c>
      <c r="K163" s="9">
        <v>0.8107819243857648</v>
      </c>
      <c r="L163" s="9">
        <v>161</v>
      </c>
      <c r="M163" s="23">
        <v>161</v>
      </c>
      <c r="O163" s="35" t="str">
        <f t="shared" si="2"/>
        <v>Borås</v>
      </c>
    </row>
    <row r="164" spans="1:15" ht="12.75" customHeight="1">
      <c r="A164" s="39" t="s">
        <v>156</v>
      </c>
      <c r="B164" s="9">
        <v>-7.885089494597196</v>
      </c>
      <c r="C164" s="9">
        <v>-302.58691404539604</v>
      </c>
      <c r="D164" s="9">
        <v>354.10060996026505</v>
      </c>
      <c r="E164" s="9">
        <v>253.04633740036434</v>
      </c>
      <c r="F164" s="9">
        <v>-1.4211385245890398</v>
      </c>
      <c r="G164" s="9">
        <v>311.2952255270311</v>
      </c>
      <c r="H164" s="9">
        <v>-215.37759617967697</v>
      </c>
      <c r="I164" s="9">
        <v>0</v>
      </c>
      <c r="J164" s="9">
        <v>8.140691491576888</v>
      </c>
      <c r="K164" s="9">
        <v>-4.189218075614235</v>
      </c>
      <c r="L164" s="9">
        <v>395</v>
      </c>
      <c r="M164" s="23">
        <v>395</v>
      </c>
      <c r="O164" s="35" t="str">
        <f t="shared" si="2"/>
        <v>Dals-Ed</v>
      </c>
    </row>
    <row r="165" spans="1:15" ht="12.75" customHeight="1">
      <c r="A165" s="39" t="s">
        <v>157</v>
      </c>
      <c r="B165" s="9">
        <v>-294.8850894945972</v>
      </c>
      <c r="C165" s="9">
        <v>113.41308595460396</v>
      </c>
      <c r="D165" s="9">
        <v>-49.89939003973495</v>
      </c>
      <c r="E165" s="9">
        <v>77.04633740036434</v>
      </c>
      <c r="F165" s="9">
        <v>-1.4211385245890398</v>
      </c>
      <c r="G165" s="9">
        <v>282.2952255270311</v>
      </c>
      <c r="H165" s="9">
        <v>74.62240382032303</v>
      </c>
      <c r="I165" s="9">
        <v>0</v>
      </c>
      <c r="J165" s="9">
        <v>-7.859308508423112</v>
      </c>
      <c r="K165" s="9">
        <v>-13.189218075614235</v>
      </c>
      <c r="L165" s="9">
        <v>180</v>
      </c>
      <c r="M165" s="23">
        <v>180</v>
      </c>
      <c r="O165" s="35" t="str">
        <f t="shared" si="2"/>
        <v>Essunga</v>
      </c>
    </row>
    <row r="166" spans="1:15" ht="12.75" customHeight="1">
      <c r="A166" s="39" t="s">
        <v>158</v>
      </c>
      <c r="B166" s="9">
        <v>-90.8850894945972</v>
      </c>
      <c r="C166" s="9">
        <v>-84.58691404539604</v>
      </c>
      <c r="D166" s="9">
        <v>-50.89939003973495</v>
      </c>
      <c r="E166" s="9">
        <v>-81.95366259963566</v>
      </c>
      <c r="F166" s="9">
        <v>-1.4211385245890398</v>
      </c>
      <c r="G166" s="9">
        <v>173.2952255270311</v>
      </c>
      <c r="H166" s="9">
        <v>-5.3775961796769565</v>
      </c>
      <c r="I166" s="9">
        <v>0</v>
      </c>
      <c r="J166" s="9">
        <v>-6.859308508423084</v>
      </c>
      <c r="K166" s="9">
        <v>-7.189218075614235</v>
      </c>
      <c r="L166" s="9">
        <v>-156</v>
      </c>
      <c r="M166" s="23">
        <v>-156</v>
      </c>
      <c r="O166" s="35" t="str">
        <f t="shared" si="2"/>
        <v>Falköping</v>
      </c>
    </row>
    <row r="167" spans="1:15" ht="12.75" customHeight="1">
      <c r="A167" s="39" t="s">
        <v>159</v>
      </c>
      <c r="B167" s="9">
        <v>-176.8850894945972</v>
      </c>
      <c r="C167" s="9">
        <v>103.41308595460396</v>
      </c>
      <c r="D167" s="9">
        <v>-170.89939003973495</v>
      </c>
      <c r="E167" s="9">
        <v>-95.95366259963566</v>
      </c>
      <c r="F167" s="9">
        <v>-1.4211385245890398</v>
      </c>
      <c r="G167" s="9">
        <v>187.2952255270311</v>
      </c>
      <c r="H167" s="9">
        <v>27.62240382032303</v>
      </c>
      <c r="I167" s="9">
        <v>0</v>
      </c>
      <c r="J167" s="9">
        <v>-6.859308508423084</v>
      </c>
      <c r="K167" s="9">
        <v>-10.189218075614235</v>
      </c>
      <c r="L167" s="9">
        <v>-144</v>
      </c>
      <c r="M167" s="23">
        <v>-144</v>
      </c>
      <c r="O167" s="35" t="str">
        <f t="shared" si="2"/>
        <v>Färgelanda</v>
      </c>
    </row>
    <row r="168" spans="1:15" ht="12.75" customHeight="1">
      <c r="A168" s="39" t="s">
        <v>160</v>
      </c>
      <c r="B168" s="9">
        <v>79.1149105054028</v>
      </c>
      <c r="C168" s="9">
        <v>-99.58691404539604</v>
      </c>
      <c r="D168" s="9">
        <v>-233.89939003973495</v>
      </c>
      <c r="E168" s="9">
        <v>108.04633740036434</v>
      </c>
      <c r="F168" s="9">
        <v>-1.4211385245890398</v>
      </c>
      <c r="G168" s="9">
        <v>-92.7047744729689</v>
      </c>
      <c r="H168" s="9">
        <v>-140.37759617967697</v>
      </c>
      <c r="I168" s="9">
        <v>0</v>
      </c>
      <c r="J168" s="9">
        <v>-7.859308508423112</v>
      </c>
      <c r="K168" s="9">
        <v>-12.189218075614235</v>
      </c>
      <c r="L168" s="9">
        <v>-401</v>
      </c>
      <c r="M168" s="23">
        <v>-401</v>
      </c>
      <c r="O168" s="35" t="str">
        <f t="shared" si="2"/>
        <v>Grästorp</v>
      </c>
    </row>
    <row r="169" spans="1:15" ht="12.75" customHeight="1">
      <c r="A169" s="39" t="s">
        <v>161</v>
      </c>
      <c r="B169" s="9">
        <v>-288.8850894945972</v>
      </c>
      <c r="C169" s="9">
        <v>-245.58691404539604</v>
      </c>
      <c r="D169" s="9">
        <v>-181.89939003973495</v>
      </c>
      <c r="E169" s="9">
        <v>-108.95366259963566</v>
      </c>
      <c r="F169" s="9">
        <v>-1.4211385245890398</v>
      </c>
      <c r="G169" s="9">
        <v>251.2952255270311</v>
      </c>
      <c r="H169" s="9">
        <v>152.62240382032292</v>
      </c>
      <c r="I169" s="9">
        <v>0</v>
      </c>
      <c r="J169" s="9">
        <v>-6.859308508423084</v>
      </c>
      <c r="K169" s="9">
        <v>-9.189218075614235</v>
      </c>
      <c r="L169" s="9">
        <v>-439</v>
      </c>
      <c r="M169" s="23">
        <v>-439</v>
      </c>
      <c r="O169" s="35" t="str">
        <f t="shared" si="2"/>
        <v>Gullspång</v>
      </c>
    </row>
    <row r="170" spans="1:15" ht="12.75" customHeight="1">
      <c r="A170" s="39" t="s">
        <v>162</v>
      </c>
      <c r="B170" s="9">
        <v>18.114910505402804</v>
      </c>
      <c r="C170" s="9">
        <v>-0.5869140453960426</v>
      </c>
      <c r="D170" s="9">
        <v>-88.89939003973495</v>
      </c>
      <c r="E170" s="9">
        <v>54.04633740036434</v>
      </c>
      <c r="F170" s="9">
        <v>-2.4211385245890256</v>
      </c>
      <c r="G170" s="9">
        <v>-100.7047744729689</v>
      </c>
      <c r="H170" s="9">
        <v>33.62240382032304</v>
      </c>
      <c r="I170" s="9">
        <v>0</v>
      </c>
      <c r="J170" s="9">
        <v>-1.8593085084230836</v>
      </c>
      <c r="K170" s="9">
        <v>9.810781924385765</v>
      </c>
      <c r="L170" s="9">
        <v>-79</v>
      </c>
      <c r="M170" s="23">
        <v>-79</v>
      </c>
      <c r="O170" s="35" t="str">
        <f t="shared" si="2"/>
        <v>Göteborg</v>
      </c>
    </row>
    <row r="171" spans="1:15" ht="12.75" customHeight="1">
      <c r="A171" s="39" t="s">
        <v>163</v>
      </c>
      <c r="B171" s="9">
        <v>-49.885089494597196</v>
      </c>
      <c r="C171" s="9">
        <v>-1.5869140453960426</v>
      </c>
      <c r="D171" s="9">
        <v>179.10060996026505</v>
      </c>
      <c r="E171" s="9">
        <v>-212.95366259963566</v>
      </c>
      <c r="F171" s="9">
        <v>-1.4211385245890398</v>
      </c>
      <c r="G171" s="9">
        <v>-327.7047744729689</v>
      </c>
      <c r="H171" s="9">
        <v>-128.37759617967697</v>
      </c>
      <c r="I171" s="9">
        <v>0</v>
      </c>
      <c r="J171" s="9">
        <v>-7.859308508423112</v>
      </c>
      <c r="K171" s="9">
        <v>-12.189218075614235</v>
      </c>
      <c r="L171" s="9">
        <v>-563</v>
      </c>
      <c r="M171" s="23">
        <v>-563</v>
      </c>
      <c r="O171" s="35" t="str">
        <f t="shared" si="2"/>
        <v>Götene</v>
      </c>
    </row>
    <row r="172" spans="1:15" ht="12.75" customHeight="1">
      <c r="A172" s="39" t="s">
        <v>164</v>
      </c>
      <c r="B172" s="9">
        <v>-267.8850894945972</v>
      </c>
      <c r="C172" s="9">
        <v>55.41308595460396</v>
      </c>
      <c r="D172" s="9">
        <v>90.10060996026505</v>
      </c>
      <c r="E172" s="9">
        <v>-36.95366259963566</v>
      </c>
      <c r="F172" s="9">
        <v>-1.4211385245890398</v>
      </c>
      <c r="G172" s="9">
        <v>166.2952255270311</v>
      </c>
      <c r="H172" s="9">
        <v>43.62240382032303</v>
      </c>
      <c r="I172" s="9">
        <v>0</v>
      </c>
      <c r="J172" s="9">
        <v>-6.859308508423084</v>
      </c>
      <c r="K172" s="9">
        <v>-10.189218075614235</v>
      </c>
      <c r="L172" s="9">
        <v>32</v>
      </c>
      <c r="M172" s="23">
        <v>32</v>
      </c>
      <c r="O172" s="35" t="str">
        <f t="shared" si="2"/>
        <v>Herrljunga</v>
      </c>
    </row>
    <row r="173" spans="1:15" ht="12.75" customHeight="1">
      <c r="A173" s="39" t="s">
        <v>165</v>
      </c>
      <c r="B173" s="9">
        <v>-244.8850894945972</v>
      </c>
      <c r="C173" s="9">
        <v>-118.58691404539604</v>
      </c>
      <c r="D173" s="9">
        <v>53.10060996026505</v>
      </c>
      <c r="E173" s="9">
        <v>-182.95366259963566</v>
      </c>
      <c r="F173" s="9">
        <v>-1.4211385245890398</v>
      </c>
      <c r="G173" s="9">
        <v>164.2952255270311</v>
      </c>
      <c r="H173" s="9">
        <v>-93.37759617967696</v>
      </c>
      <c r="I173" s="9">
        <v>0</v>
      </c>
      <c r="J173" s="9">
        <v>-7.859308508423112</v>
      </c>
      <c r="K173" s="9">
        <v>-12.189218075614235</v>
      </c>
      <c r="L173" s="9">
        <v>-444</v>
      </c>
      <c r="M173" s="23">
        <v>-444</v>
      </c>
      <c r="O173" s="35" t="str">
        <f t="shared" si="2"/>
        <v>Hjo</v>
      </c>
    </row>
    <row r="174" spans="1:15" ht="12.75" customHeight="1">
      <c r="A174" s="39" t="s">
        <v>166</v>
      </c>
      <c r="B174" s="9">
        <v>89.1149105054028</v>
      </c>
      <c r="C174" s="9">
        <v>286.41308595460396</v>
      </c>
      <c r="D174" s="9">
        <v>-68.89939003973495</v>
      </c>
      <c r="E174" s="9">
        <v>34.04633740036434</v>
      </c>
      <c r="F174" s="9">
        <v>-1.4211385245890398</v>
      </c>
      <c r="G174" s="9">
        <v>-188.7047744729689</v>
      </c>
      <c r="H174" s="9">
        <v>-6.3775961796769565</v>
      </c>
      <c r="I174" s="9">
        <v>0</v>
      </c>
      <c r="J174" s="9">
        <v>-3.8593085084230836</v>
      </c>
      <c r="K174" s="9">
        <v>-5.189218075614235</v>
      </c>
      <c r="L174" s="9">
        <v>135</v>
      </c>
      <c r="M174" s="23">
        <v>135</v>
      </c>
      <c r="O174" s="35" t="str">
        <f t="shared" si="2"/>
        <v>Härryda</v>
      </c>
    </row>
    <row r="175" spans="1:15" ht="12.75" customHeight="1">
      <c r="A175" s="39" t="s">
        <v>167</v>
      </c>
      <c r="B175" s="9">
        <v>-115.8850894945972</v>
      </c>
      <c r="C175" s="9">
        <v>-222.58691404539604</v>
      </c>
      <c r="D175" s="9">
        <v>-193.89939003973495</v>
      </c>
      <c r="E175" s="9">
        <v>-227.95366259963566</v>
      </c>
      <c r="F175" s="9">
        <v>-1.4211385245890398</v>
      </c>
      <c r="G175" s="9">
        <v>384.2952255270311</v>
      </c>
      <c r="H175" s="9">
        <v>-5.377596179676971</v>
      </c>
      <c r="I175" s="9">
        <v>0</v>
      </c>
      <c r="J175" s="9">
        <v>-7.859308508423112</v>
      </c>
      <c r="K175" s="9">
        <v>-11.189218075614235</v>
      </c>
      <c r="L175" s="9">
        <v>-402</v>
      </c>
      <c r="M175" s="23">
        <v>-402</v>
      </c>
      <c r="O175" s="35" t="str">
        <f t="shared" si="2"/>
        <v>Karlsborg</v>
      </c>
    </row>
    <row r="176" spans="1:15" ht="12.75" customHeight="1">
      <c r="A176" s="39" t="s">
        <v>168</v>
      </c>
      <c r="B176" s="9">
        <v>3.114910505402804</v>
      </c>
      <c r="C176" s="9">
        <v>-51.58691404539604</v>
      </c>
      <c r="D176" s="9">
        <v>5.1006099602650465</v>
      </c>
      <c r="E176" s="9">
        <v>-95.95366259963566</v>
      </c>
      <c r="F176" s="9">
        <v>-1.4211385245890398</v>
      </c>
      <c r="G176" s="9">
        <v>-15.704774472968893</v>
      </c>
      <c r="H176" s="9">
        <v>33.62240382032304</v>
      </c>
      <c r="I176" s="9">
        <v>0</v>
      </c>
      <c r="J176" s="9">
        <v>-6.859308508423084</v>
      </c>
      <c r="K176" s="9">
        <v>-6.189218075614235</v>
      </c>
      <c r="L176" s="9">
        <v>-136</v>
      </c>
      <c r="M176" s="23">
        <v>-136</v>
      </c>
      <c r="O176" s="35" t="str">
        <f t="shared" si="2"/>
        <v>Kungälv</v>
      </c>
    </row>
    <row r="177" spans="1:15" ht="12.75" customHeight="1">
      <c r="A177" s="39" t="s">
        <v>169</v>
      </c>
      <c r="B177" s="9">
        <v>152.1149105054028</v>
      </c>
      <c r="C177" s="9">
        <v>-14.586914045396043</v>
      </c>
      <c r="D177" s="9">
        <v>-42.89939003973495</v>
      </c>
      <c r="E177" s="9">
        <v>-149.95366259963566</v>
      </c>
      <c r="F177" s="9">
        <v>-1.4211385245890398</v>
      </c>
      <c r="G177" s="9">
        <v>-149.7047744729689</v>
      </c>
      <c r="H177" s="9">
        <v>33.62240382032304</v>
      </c>
      <c r="I177" s="9">
        <v>0</v>
      </c>
      <c r="J177" s="9">
        <v>-4.859308508423084</v>
      </c>
      <c r="K177" s="9">
        <v>-8.189218075614235</v>
      </c>
      <c r="L177" s="9">
        <v>-186</v>
      </c>
      <c r="M177" s="23">
        <v>-186</v>
      </c>
      <c r="O177" s="35" t="str">
        <f t="shared" si="2"/>
        <v>Lerum</v>
      </c>
    </row>
    <row r="178" spans="1:15" ht="12.75" customHeight="1">
      <c r="A178" s="39" t="s">
        <v>170</v>
      </c>
      <c r="B178" s="9">
        <v>-104.8850894945972</v>
      </c>
      <c r="C178" s="9">
        <v>-49.58691404539604</v>
      </c>
      <c r="D178" s="9">
        <v>33.10060996026505</v>
      </c>
      <c r="E178" s="9">
        <v>-60.95366259963566</v>
      </c>
      <c r="F178" s="9">
        <v>-1.4211385245890398</v>
      </c>
      <c r="G178" s="9">
        <v>71.2952255270311</v>
      </c>
      <c r="H178" s="9">
        <v>33.62240382032304</v>
      </c>
      <c r="I178" s="9">
        <v>0</v>
      </c>
      <c r="J178" s="9">
        <v>-7.859308508423112</v>
      </c>
      <c r="K178" s="9">
        <v>-6.189218075614235</v>
      </c>
      <c r="L178" s="9">
        <v>-93</v>
      </c>
      <c r="M178" s="23">
        <v>-93</v>
      </c>
      <c r="O178" s="35" t="str">
        <f t="shared" si="2"/>
        <v>Lidköping</v>
      </c>
    </row>
    <row r="179" spans="1:15" ht="12.75" customHeight="1">
      <c r="A179" s="39" t="s">
        <v>171</v>
      </c>
      <c r="B179" s="9">
        <v>-180.8850894945972</v>
      </c>
      <c r="C179" s="9">
        <v>-204.58691404539604</v>
      </c>
      <c r="D179" s="9">
        <v>199.10060996026505</v>
      </c>
      <c r="E179" s="9">
        <v>33.04633740036434</v>
      </c>
      <c r="F179" s="9">
        <v>-1.4211385245890398</v>
      </c>
      <c r="G179" s="9">
        <v>-35.70477447296889</v>
      </c>
      <c r="H179" s="9">
        <v>106.62240382032304</v>
      </c>
      <c r="I179" s="9">
        <v>0</v>
      </c>
      <c r="J179" s="9">
        <v>-7.859308508423112</v>
      </c>
      <c r="K179" s="9">
        <v>-11.189218075614235</v>
      </c>
      <c r="L179" s="9">
        <v>-103</v>
      </c>
      <c r="M179" s="23">
        <v>-103</v>
      </c>
      <c r="O179" s="35" t="str">
        <f t="shared" si="2"/>
        <v>Lilla Edet</v>
      </c>
    </row>
    <row r="180" spans="1:13" ht="12.75" customHeight="1">
      <c r="A180" s="40" t="s">
        <v>344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23"/>
    </row>
    <row r="181" spans="1:15" ht="12.75" customHeight="1">
      <c r="A181" s="39" t="s">
        <v>172</v>
      </c>
      <c r="B181" s="9">
        <v>-61.885089494597196</v>
      </c>
      <c r="C181" s="9">
        <v>-67.58691404539604</v>
      </c>
      <c r="D181" s="9">
        <v>-136.89939003973495</v>
      </c>
      <c r="E181" s="9">
        <v>-113.95366259963566</v>
      </c>
      <c r="F181" s="9">
        <v>-1.4211385245890398</v>
      </c>
      <c r="G181" s="9">
        <v>243.2952255270311</v>
      </c>
      <c r="H181" s="9">
        <v>-14.37759617967697</v>
      </c>
      <c r="I181" s="9">
        <v>0</v>
      </c>
      <c r="J181" s="9">
        <v>-7.859308508423112</v>
      </c>
      <c r="K181" s="9">
        <v>0.8107819243857648</v>
      </c>
      <c r="L181" s="9">
        <v>-160</v>
      </c>
      <c r="M181" s="23">
        <v>-160</v>
      </c>
      <c r="O181" s="35" t="str">
        <f t="shared" si="2"/>
        <v>Lysekil</v>
      </c>
    </row>
    <row r="182" spans="1:15" ht="12.75" customHeight="1">
      <c r="A182" s="39" t="s">
        <v>173</v>
      </c>
      <c r="B182" s="9">
        <v>21.114910505402804</v>
      </c>
      <c r="C182" s="9">
        <v>-128.58691404539604</v>
      </c>
      <c r="D182" s="9">
        <v>62.10060996026505</v>
      </c>
      <c r="E182" s="9">
        <v>4.046337400364337</v>
      </c>
      <c r="F182" s="9">
        <v>-1.4211385245890398</v>
      </c>
      <c r="G182" s="9">
        <v>84.2952255270311</v>
      </c>
      <c r="H182" s="9">
        <v>-73.37759617967696</v>
      </c>
      <c r="I182" s="9">
        <v>0</v>
      </c>
      <c r="J182" s="9">
        <v>-7.859308508423112</v>
      </c>
      <c r="K182" s="9">
        <v>-6.189218075614235</v>
      </c>
      <c r="L182" s="9">
        <v>-46</v>
      </c>
      <c r="M182" s="23">
        <v>-46</v>
      </c>
      <c r="O182" s="35" t="str">
        <f t="shared" si="2"/>
        <v>Mariestad</v>
      </c>
    </row>
    <row r="183" spans="1:15" ht="12.75" customHeight="1">
      <c r="A183" s="39" t="s">
        <v>174</v>
      </c>
      <c r="B183" s="9">
        <v>-54.885089494597196</v>
      </c>
      <c r="C183" s="9">
        <v>22.413085954603957</v>
      </c>
      <c r="D183" s="9">
        <v>80.10060996026505</v>
      </c>
      <c r="E183" s="9">
        <v>-134.95366259963566</v>
      </c>
      <c r="F183" s="9">
        <v>-1.4211385245890398</v>
      </c>
      <c r="G183" s="9">
        <v>46.29522552703111</v>
      </c>
      <c r="H183" s="9">
        <v>33.62240382032304</v>
      </c>
      <c r="I183" s="9">
        <v>0</v>
      </c>
      <c r="J183" s="9">
        <v>-7.859308508423112</v>
      </c>
      <c r="K183" s="9">
        <v>-7.189218075614235</v>
      </c>
      <c r="L183" s="9">
        <v>-24</v>
      </c>
      <c r="M183" s="23">
        <v>-24</v>
      </c>
      <c r="O183" s="35" t="str">
        <f t="shared" si="2"/>
        <v>Mark</v>
      </c>
    </row>
    <row r="184" spans="1:15" ht="12.75" customHeight="1">
      <c r="A184" s="39" t="s">
        <v>175</v>
      </c>
      <c r="B184" s="9">
        <v>-169.8850894945972</v>
      </c>
      <c r="C184" s="9">
        <v>-217.58691404539604</v>
      </c>
      <c r="D184" s="9">
        <v>183.10060996026505</v>
      </c>
      <c r="E184" s="9">
        <v>121.04633740036434</v>
      </c>
      <c r="F184" s="9">
        <v>-1.4211385245890398</v>
      </c>
      <c r="G184" s="9">
        <v>420.2952255270311</v>
      </c>
      <c r="H184" s="9">
        <v>-38.37759617967697</v>
      </c>
      <c r="I184" s="9">
        <v>0</v>
      </c>
      <c r="J184" s="9">
        <v>-6.859308508423084</v>
      </c>
      <c r="K184" s="9">
        <v>-11.189218075614235</v>
      </c>
      <c r="L184" s="9">
        <v>279</v>
      </c>
      <c r="M184" s="23">
        <v>279</v>
      </c>
      <c r="O184" s="35" t="str">
        <f t="shared" si="2"/>
        <v>Mellerud</v>
      </c>
    </row>
    <row r="185" spans="1:15" ht="12.75" customHeight="1">
      <c r="A185" s="39" t="s">
        <v>176</v>
      </c>
      <c r="B185" s="9">
        <v>-177.8850894945972</v>
      </c>
      <c r="C185" s="9">
        <v>109.41308595460396</v>
      </c>
      <c r="D185" s="9">
        <v>-157.89939003973495</v>
      </c>
      <c r="E185" s="9">
        <v>-247.95366259963566</v>
      </c>
      <c r="F185" s="9">
        <v>-1.4211385245890398</v>
      </c>
      <c r="G185" s="9">
        <v>123.2952255270311</v>
      </c>
      <c r="H185" s="9">
        <v>-146.37759617967697</v>
      </c>
      <c r="I185" s="9">
        <v>0</v>
      </c>
      <c r="J185" s="9">
        <v>-7.859308508423112</v>
      </c>
      <c r="K185" s="9">
        <v>-5.189218075614235</v>
      </c>
      <c r="L185" s="9">
        <v>-512</v>
      </c>
      <c r="M185" s="23">
        <v>-512</v>
      </c>
      <c r="O185" s="35" t="str">
        <f t="shared" si="2"/>
        <v>Munkedal</v>
      </c>
    </row>
    <row r="186" spans="1:15" ht="12.75" customHeight="1">
      <c r="A186" s="39" t="s">
        <v>177</v>
      </c>
      <c r="B186" s="9">
        <v>112.1149105054028</v>
      </c>
      <c r="C186" s="9">
        <v>8.413085954603957</v>
      </c>
      <c r="D186" s="9">
        <v>63.10060996026505</v>
      </c>
      <c r="E186" s="9">
        <v>16.046337400364337</v>
      </c>
      <c r="F186" s="9">
        <v>-1.4211385245890398</v>
      </c>
      <c r="G186" s="9">
        <v>-164.7047744729689</v>
      </c>
      <c r="H186" s="9">
        <v>33.62240382032304</v>
      </c>
      <c r="I186" s="9">
        <v>0</v>
      </c>
      <c r="J186" s="9">
        <v>-3.8593085084230836</v>
      </c>
      <c r="K186" s="9">
        <v>-5.189218075614235</v>
      </c>
      <c r="L186" s="9">
        <v>58</v>
      </c>
      <c r="M186" s="23">
        <v>58</v>
      </c>
      <c r="O186" s="35" t="str">
        <f t="shared" si="2"/>
        <v>Mölndal</v>
      </c>
    </row>
    <row r="187" spans="1:15" ht="12.75" customHeight="1">
      <c r="A187" s="39" t="s">
        <v>178</v>
      </c>
      <c r="B187" s="9">
        <v>-232.8850894945972</v>
      </c>
      <c r="C187" s="9">
        <v>-75.58691404539604</v>
      </c>
      <c r="D187" s="9">
        <v>3.1006099602650465</v>
      </c>
      <c r="E187" s="9">
        <v>-56.95366259963566</v>
      </c>
      <c r="F187" s="9">
        <v>-1.4211385245890398</v>
      </c>
      <c r="G187" s="9">
        <v>203.2952255270311</v>
      </c>
      <c r="H187" s="9">
        <v>38.62240382032304</v>
      </c>
      <c r="I187" s="9">
        <v>0</v>
      </c>
      <c r="J187" s="9">
        <v>-7.859308508423112</v>
      </c>
      <c r="K187" s="9">
        <v>-3.189218075614235</v>
      </c>
      <c r="L187" s="9">
        <v>-133</v>
      </c>
      <c r="M187" s="23">
        <v>-133</v>
      </c>
      <c r="O187" s="35" t="str">
        <f t="shared" si="2"/>
        <v>Orust</v>
      </c>
    </row>
    <row r="188" spans="1:15" ht="12.75" customHeight="1">
      <c r="A188" s="39" t="s">
        <v>179</v>
      </c>
      <c r="B188" s="9">
        <v>-9.885089494597196</v>
      </c>
      <c r="C188" s="9">
        <v>151.41308595460396</v>
      </c>
      <c r="D188" s="9">
        <v>24.100609960265047</v>
      </c>
      <c r="E188" s="9">
        <v>-26.953662599635663</v>
      </c>
      <c r="F188" s="9">
        <v>-5.42113852458904</v>
      </c>
      <c r="G188" s="9">
        <v>38.29522552703111</v>
      </c>
      <c r="H188" s="9">
        <v>33.62240382032304</v>
      </c>
      <c r="I188" s="9">
        <v>0</v>
      </c>
      <c r="J188" s="9">
        <v>-3.8593085084230836</v>
      </c>
      <c r="K188" s="9">
        <v>-9.189218075614235</v>
      </c>
      <c r="L188" s="9">
        <v>192</v>
      </c>
      <c r="M188" s="23">
        <v>192</v>
      </c>
      <c r="O188" s="35" t="str">
        <f t="shared" si="2"/>
        <v>Partille</v>
      </c>
    </row>
    <row r="189" spans="1:15" ht="12.75" customHeight="1">
      <c r="A189" s="39" t="s">
        <v>180</v>
      </c>
      <c r="B189" s="9">
        <v>-61.885089494597196</v>
      </c>
      <c r="C189" s="9">
        <v>-67.58691404539604</v>
      </c>
      <c r="D189" s="9">
        <v>57.10060996026505</v>
      </c>
      <c r="E189" s="9">
        <v>-15.953662599635663</v>
      </c>
      <c r="F189" s="9">
        <v>-1.4211385245890398</v>
      </c>
      <c r="G189" s="9">
        <v>137.2952255270311</v>
      </c>
      <c r="H189" s="9">
        <v>42.62240382032304</v>
      </c>
      <c r="I189" s="9">
        <v>0</v>
      </c>
      <c r="J189" s="9">
        <v>-6.859308508423084</v>
      </c>
      <c r="K189" s="9">
        <v>-10.189218075614235</v>
      </c>
      <c r="L189" s="9">
        <v>73</v>
      </c>
      <c r="M189" s="23">
        <v>73</v>
      </c>
      <c r="O189" s="35" t="str">
        <f t="shared" si="2"/>
        <v>Skara</v>
      </c>
    </row>
    <row r="190" spans="1:15" ht="12.75" customHeight="1">
      <c r="A190" s="39" t="s">
        <v>181</v>
      </c>
      <c r="B190" s="9">
        <v>-101.8850894945972</v>
      </c>
      <c r="C190" s="9">
        <v>24.413085954603957</v>
      </c>
      <c r="D190" s="9">
        <v>22.100609960265047</v>
      </c>
      <c r="E190" s="9">
        <v>-62.95366259963566</v>
      </c>
      <c r="F190" s="9">
        <v>-1.4211385245890398</v>
      </c>
      <c r="G190" s="9">
        <v>20.295225527031107</v>
      </c>
      <c r="H190" s="9">
        <v>33.62240382032304</v>
      </c>
      <c r="I190" s="9">
        <v>0</v>
      </c>
      <c r="J190" s="9">
        <v>-6.859308508423084</v>
      </c>
      <c r="K190" s="9">
        <v>-7.189218075614235</v>
      </c>
      <c r="L190" s="9">
        <v>-80</v>
      </c>
      <c r="M190" s="23">
        <v>-80</v>
      </c>
      <c r="O190" s="35" t="str">
        <f t="shared" si="2"/>
        <v>Skövde</v>
      </c>
    </row>
    <row r="191" spans="1:15" ht="12.75" customHeight="1">
      <c r="A191" s="39" t="s">
        <v>182</v>
      </c>
      <c r="B191" s="9">
        <v>-385.8850894945972</v>
      </c>
      <c r="C191" s="9">
        <v>241.41308595460396</v>
      </c>
      <c r="D191" s="9">
        <v>-99.89939003973495</v>
      </c>
      <c r="E191" s="9">
        <v>-61.95366259963566</v>
      </c>
      <c r="F191" s="9">
        <v>-1.4211385245890398</v>
      </c>
      <c r="G191" s="9">
        <v>704.2952255270311</v>
      </c>
      <c r="H191" s="9">
        <v>-73.37759617967697</v>
      </c>
      <c r="I191" s="9">
        <v>0</v>
      </c>
      <c r="J191" s="9">
        <v>-7.859308508423112</v>
      </c>
      <c r="K191" s="9">
        <v>-8.189218075614235</v>
      </c>
      <c r="L191" s="9">
        <v>307</v>
      </c>
      <c r="M191" s="23">
        <v>307</v>
      </c>
      <c r="O191" s="35" t="str">
        <f t="shared" si="2"/>
        <v>Sotenäs</v>
      </c>
    </row>
    <row r="192" spans="1:15" ht="12.75" customHeight="1">
      <c r="A192" s="39" t="s">
        <v>183</v>
      </c>
      <c r="B192" s="9">
        <v>138.1149105054028</v>
      </c>
      <c r="C192" s="9">
        <v>113.41308595460396</v>
      </c>
      <c r="D192" s="9">
        <v>16.100609960265047</v>
      </c>
      <c r="E192" s="9">
        <v>-147.95366259963566</v>
      </c>
      <c r="F192" s="9">
        <v>-1.4211385245890398</v>
      </c>
      <c r="G192" s="9">
        <v>-48.70477447296889</v>
      </c>
      <c r="H192" s="9">
        <v>-31.377596179676956</v>
      </c>
      <c r="I192" s="9">
        <v>0</v>
      </c>
      <c r="J192" s="9">
        <v>-6.859308508423084</v>
      </c>
      <c r="K192" s="9">
        <v>-4.189218075614235</v>
      </c>
      <c r="L192" s="9">
        <v>27</v>
      </c>
      <c r="M192" s="23">
        <v>27</v>
      </c>
      <c r="O192" s="35" t="str">
        <f t="shared" si="2"/>
        <v>Stenungsund</v>
      </c>
    </row>
    <row r="193" spans="1:15" ht="12.75" customHeight="1">
      <c r="A193" s="39" t="s">
        <v>184</v>
      </c>
      <c r="B193" s="9">
        <v>-207.8850894945972</v>
      </c>
      <c r="C193" s="9">
        <v>-103.58691404539604</v>
      </c>
      <c r="D193" s="9">
        <v>83.10060996026505</v>
      </c>
      <c r="E193" s="9">
        <v>0.046337400364336645</v>
      </c>
      <c r="F193" s="9">
        <v>-1.4211385245890398</v>
      </c>
      <c r="G193" s="9">
        <v>-73.7047744729689</v>
      </c>
      <c r="H193" s="9">
        <v>33.62240382032304</v>
      </c>
      <c r="I193" s="9">
        <v>0</v>
      </c>
      <c r="J193" s="9">
        <v>-7.859308508423112</v>
      </c>
      <c r="K193" s="9">
        <v>-2.189218075614235</v>
      </c>
      <c r="L193" s="9">
        <v>-280</v>
      </c>
      <c r="M193" s="23">
        <v>-280</v>
      </c>
      <c r="O193" s="35" t="str">
        <f t="shared" si="2"/>
        <v>Strömstad</v>
      </c>
    </row>
    <row r="194" spans="1:15" ht="12.75" customHeight="1">
      <c r="A194" s="39" t="s">
        <v>185</v>
      </c>
      <c r="B194" s="9">
        <v>-216.8850894945972</v>
      </c>
      <c r="C194" s="9">
        <v>161.41308595460396</v>
      </c>
      <c r="D194" s="9">
        <v>136.10060996026505</v>
      </c>
      <c r="E194" s="9">
        <v>-84.95366259963566</v>
      </c>
      <c r="F194" s="9">
        <v>-1.4211385245890398</v>
      </c>
      <c r="G194" s="9">
        <v>183.2952255270311</v>
      </c>
      <c r="H194" s="9">
        <v>-111.37759617967697</v>
      </c>
      <c r="I194" s="9">
        <v>0</v>
      </c>
      <c r="J194" s="9">
        <v>-5.859308508423084</v>
      </c>
      <c r="K194" s="9">
        <v>-5.189218075614235</v>
      </c>
      <c r="L194" s="9">
        <v>55</v>
      </c>
      <c r="M194" s="23">
        <v>55</v>
      </c>
      <c r="O194" s="35" t="str">
        <f t="shared" si="2"/>
        <v>Svenljunga</v>
      </c>
    </row>
    <row r="195" spans="1:15" ht="12.75" customHeight="1">
      <c r="A195" s="39" t="s">
        <v>186</v>
      </c>
      <c r="B195" s="9">
        <v>-175.8850894945972</v>
      </c>
      <c r="C195" s="9">
        <v>-180.58691404539604</v>
      </c>
      <c r="D195" s="9">
        <v>-41.89939003973495</v>
      </c>
      <c r="E195" s="9">
        <v>-141.95366259963566</v>
      </c>
      <c r="F195" s="9">
        <v>-1.4211385245890398</v>
      </c>
      <c r="G195" s="9">
        <v>73.2952255270311</v>
      </c>
      <c r="H195" s="9">
        <v>97.62240382032304</v>
      </c>
      <c r="I195" s="9">
        <v>0</v>
      </c>
      <c r="J195" s="9">
        <v>-7.859308508423112</v>
      </c>
      <c r="K195" s="9">
        <v>-0.1892180756142352</v>
      </c>
      <c r="L195" s="9">
        <v>-379</v>
      </c>
      <c r="M195" s="23">
        <v>-379</v>
      </c>
      <c r="O195" s="35" t="str">
        <f t="shared" si="2"/>
        <v>Tanum</v>
      </c>
    </row>
    <row r="196" spans="1:15" ht="12.75" customHeight="1">
      <c r="A196" s="39" t="s">
        <v>187</v>
      </c>
      <c r="B196" s="9">
        <v>-120.8850894945972</v>
      </c>
      <c r="C196" s="9">
        <v>230.41308595460396</v>
      </c>
      <c r="D196" s="9">
        <v>-63.89939003973495</v>
      </c>
      <c r="E196" s="9">
        <v>-66.95366259963566</v>
      </c>
      <c r="F196" s="9">
        <v>-1.4211385245890398</v>
      </c>
      <c r="G196" s="9">
        <v>50.29522552703111</v>
      </c>
      <c r="H196" s="9">
        <v>-219.37759617967697</v>
      </c>
      <c r="I196" s="9">
        <v>0</v>
      </c>
      <c r="J196" s="9">
        <v>-6.859308508423084</v>
      </c>
      <c r="K196" s="9">
        <v>-12.189218075614235</v>
      </c>
      <c r="L196" s="9">
        <v>-211</v>
      </c>
      <c r="M196" s="23">
        <v>-211</v>
      </c>
      <c r="O196" s="35" t="str">
        <f t="shared" si="2"/>
        <v>Tibro</v>
      </c>
    </row>
    <row r="197" spans="1:15" ht="12.75" customHeight="1">
      <c r="A197" s="39" t="s">
        <v>188</v>
      </c>
      <c r="B197" s="9">
        <v>-75.8850894945972</v>
      </c>
      <c r="C197" s="9">
        <v>-83.58691404539604</v>
      </c>
      <c r="D197" s="9">
        <v>40.10060996026505</v>
      </c>
      <c r="E197" s="9">
        <v>-22.953662599635663</v>
      </c>
      <c r="F197" s="9">
        <v>-1.4211385245890398</v>
      </c>
      <c r="G197" s="9">
        <v>-35.70477447296889</v>
      </c>
      <c r="H197" s="9">
        <v>-126.37759617967696</v>
      </c>
      <c r="I197" s="9">
        <v>0</v>
      </c>
      <c r="J197" s="9">
        <v>-6.859308508423084</v>
      </c>
      <c r="K197" s="9">
        <v>-11.189218075614235</v>
      </c>
      <c r="L197" s="9">
        <v>-324</v>
      </c>
      <c r="M197" s="23">
        <v>-324</v>
      </c>
      <c r="O197" s="35" t="str">
        <f t="shared" si="2"/>
        <v>Tidaholm</v>
      </c>
    </row>
    <row r="198" spans="1:15" ht="12.75" customHeight="1">
      <c r="A198" s="39" t="s">
        <v>189</v>
      </c>
      <c r="B198" s="9">
        <v>-54.885089494597196</v>
      </c>
      <c r="C198" s="9">
        <v>-224.58691404539604</v>
      </c>
      <c r="D198" s="9">
        <v>15.100609960265047</v>
      </c>
      <c r="E198" s="9">
        <v>-120.95366259963566</v>
      </c>
      <c r="F198" s="9">
        <v>-1.4211385245890398</v>
      </c>
      <c r="G198" s="9">
        <v>210.2952255270311</v>
      </c>
      <c r="H198" s="9">
        <v>59.62240382032304</v>
      </c>
      <c r="I198" s="9">
        <v>0</v>
      </c>
      <c r="J198" s="9">
        <v>-6.859308508423084</v>
      </c>
      <c r="K198" s="9">
        <v>-8.189218075614235</v>
      </c>
      <c r="L198" s="9">
        <v>-132</v>
      </c>
      <c r="M198" s="23">
        <v>-132</v>
      </c>
      <c r="O198" s="35" t="str">
        <f t="shared" si="2"/>
        <v>Tjörn</v>
      </c>
    </row>
    <row r="199" spans="1:15" ht="12.75" customHeight="1">
      <c r="A199" s="39" t="s">
        <v>190</v>
      </c>
      <c r="B199" s="9">
        <v>-137.8850894945972</v>
      </c>
      <c r="C199" s="9">
        <v>190.41308595460396</v>
      </c>
      <c r="D199" s="9">
        <v>-89.89939003973495</v>
      </c>
      <c r="E199" s="9">
        <v>1.0463374003643366</v>
      </c>
      <c r="F199" s="9">
        <v>-1.4211385245890398</v>
      </c>
      <c r="G199" s="9">
        <v>-34.70477447296889</v>
      </c>
      <c r="H199" s="9">
        <v>-76.37759617967696</v>
      </c>
      <c r="I199" s="9">
        <v>0</v>
      </c>
      <c r="J199" s="9">
        <v>-5.859308508423084</v>
      </c>
      <c r="K199" s="9">
        <v>-3.189218075614235</v>
      </c>
      <c r="L199" s="9">
        <v>-158</v>
      </c>
      <c r="M199" s="23">
        <v>-158</v>
      </c>
      <c r="O199" s="35" t="str">
        <f t="shared" si="2"/>
        <v>Tranemo</v>
      </c>
    </row>
    <row r="200" spans="1:15" ht="12.75" customHeight="1">
      <c r="A200" s="39" t="s">
        <v>191</v>
      </c>
      <c r="B200" s="9">
        <v>71.1149105054028</v>
      </c>
      <c r="C200" s="9">
        <v>107.41308595460396</v>
      </c>
      <c r="D200" s="9">
        <v>62.10060996026505</v>
      </c>
      <c r="E200" s="9">
        <v>82.04633740036434</v>
      </c>
      <c r="F200" s="9">
        <v>12.57886147541096</v>
      </c>
      <c r="G200" s="9">
        <v>-111.7047744729689</v>
      </c>
      <c r="H200" s="9">
        <v>33.62240382032304</v>
      </c>
      <c r="I200" s="9">
        <v>0</v>
      </c>
      <c r="J200" s="9">
        <v>-7.859308508423112</v>
      </c>
      <c r="K200" s="9">
        <v>-3.189218075614235</v>
      </c>
      <c r="L200" s="9">
        <v>246</v>
      </c>
      <c r="M200" s="23">
        <v>246</v>
      </c>
      <c r="O200" s="35" t="str">
        <f t="shared" si="2"/>
        <v>Trollhättan</v>
      </c>
    </row>
    <row r="201" spans="1:15" ht="12.75" customHeight="1">
      <c r="A201" s="39" t="s">
        <v>192</v>
      </c>
      <c r="B201" s="9">
        <v>-282.8850894945972</v>
      </c>
      <c r="C201" s="9">
        <v>-250.58691404539604</v>
      </c>
      <c r="D201" s="9">
        <v>231.10060996026505</v>
      </c>
      <c r="E201" s="9">
        <v>-4.953662599635663</v>
      </c>
      <c r="F201" s="9">
        <v>-1.4211385245890398</v>
      </c>
      <c r="G201" s="9">
        <v>33.29522552703111</v>
      </c>
      <c r="H201" s="9">
        <v>-41.37759617967697</v>
      </c>
      <c r="I201" s="9">
        <v>0</v>
      </c>
      <c r="J201" s="9">
        <v>-6.859308508423084</v>
      </c>
      <c r="K201" s="9">
        <v>-11.189218075614235</v>
      </c>
      <c r="L201" s="9">
        <v>-335</v>
      </c>
      <c r="M201" s="23">
        <v>-335</v>
      </c>
      <c r="O201" s="35" t="str">
        <f t="shared" si="2"/>
        <v>Töreboda</v>
      </c>
    </row>
    <row r="202" spans="1:15" ht="12.75" customHeight="1">
      <c r="A202" s="39" t="s">
        <v>193</v>
      </c>
      <c r="B202" s="9">
        <v>-98.8850894945972</v>
      </c>
      <c r="C202" s="9">
        <v>29.413085954603957</v>
      </c>
      <c r="D202" s="9">
        <v>89.10060996026505</v>
      </c>
      <c r="E202" s="9">
        <v>11.046337400364337</v>
      </c>
      <c r="F202" s="9">
        <v>-1.4211385245890398</v>
      </c>
      <c r="G202" s="9">
        <v>122.2952255270311</v>
      </c>
      <c r="H202" s="9">
        <v>33.62240382032304</v>
      </c>
      <c r="I202" s="9">
        <v>0</v>
      </c>
      <c r="J202" s="9">
        <v>-7.859308508423112</v>
      </c>
      <c r="K202" s="9">
        <v>-4.189218075614235</v>
      </c>
      <c r="L202" s="9">
        <v>173</v>
      </c>
      <c r="M202" s="23">
        <v>173</v>
      </c>
      <c r="O202" s="35" t="str">
        <f t="shared" si="2"/>
        <v>Uddevalla</v>
      </c>
    </row>
    <row r="203" spans="1:15" ht="12.75" customHeight="1">
      <c r="A203" s="39" t="s">
        <v>194</v>
      </c>
      <c r="B203" s="9">
        <v>-76.8850894945972</v>
      </c>
      <c r="C203" s="9">
        <v>101.41308595460396</v>
      </c>
      <c r="D203" s="9">
        <v>195.10060996026505</v>
      </c>
      <c r="E203" s="9">
        <v>16.046337400364337</v>
      </c>
      <c r="F203" s="9">
        <v>-1.4211385245890398</v>
      </c>
      <c r="G203" s="9">
        <v>162.2952255270311</v>
      </c>
      <c r="H203" s="9">
        <v>3.6224038203230435</v>
      </c>
      <c r="I203" s="9">
        <v>0</v>
      </c>
      <c r="J203" s="9">
        <v>-5.859308508423084</v>
      </c>
      <c r="K203" s="9">
        <v>-6.189218075614235</v>
      </c>
      <c r="L203" s="9">
        <v>388</v>
      </c>
      <c r="M203" s="23">
        <v>388</v>
      </c>
      <c r="O203" s="35" t="str">
        <f t="shared" si="2"/>
        <v>Ulricehamn</v>
      </c>
    </row>
    <row r="204" spans="1:15" ht="12.75" customHeight="1">
      <c r="A204" s="39" t="s">
        <v>195</v>
      </c>
      <c r="B204" s="9">
        <v>-256.8850894945972</v>
      </c>
      <c r="C204" s="9">
        <v>-131.58691404539604</v>
      </c>
      <c r="D204" s="9">
        <v>95.10060996026505</v>
      </c>
      <c r="E204" s="9">
        <v>-154.95366259963566</v>
      </c>
      <c r="F204" s="9">
        <v>-1.4211385245890398</v>
      </c>
      <c r="G204" s="9">
        <v>159.2952255270311</v>
      </c>
      <c r="H204" s="9">
        <v>-1.3775961796769707</v>
      </c>
      <c r="I204" s="9">
        <v>0</v>
      </c>
      <c r="J204" s="9">
        <v>-7.859308508423112</v>
      </c>
      <c r="K204" s="9">
        <v>-9.189218075614235</v>
      </c>
      <c r="L204" s="9">
        <v>-309</v>
      </c>
      <c r="M204" s="23">
        <v>-309</v>
      </c>
      <c r="O204" s="35" t="str">
        <f t="shared" si="2"/>
        <v>Vara</v>
      </c>
    </row>
    <row r="205" spans="1:15" ht="12.75" customHeight="1">
      <c r="A205" s="39" t="s">
        <v>196</v>
      </c>
      <c r="B205" s="9">
        <v>80.1149105054028</v>
      </c>
      <c r="C205" s="9">
        <v>-41.58691404539604</v>
      </c>
      <c r="D205" s="9">
        <v>232.10060996026505</v>
      </c>
      <c r="E205" s="9">
        <v>-47.95366259963566</v>
      </c>
      <c r="F205" s="9">
        <v>-1.4211385245890398</v>
      </c>
      <c r="G205" s="9">
        <v>27.295225527031107</v>
      </c>
      <c r="H205" s="9">
        <v>21.622403820323044</v>
      </c>
      <c r="I205" s="9">
        <v>0</v>
      </c>
      <c r="J205" s="9">
        <v>-7.859308508423112</v>
      </c>
      <c r="K205" s="9">
        <v>-7.189218075614235</v>
      </c>
      <c r="L205" s="9">
        <v>255</v>
      </c>
      <c r="M205" s="23">
        <v>255</v>
      </c>
      <c r="O205" s="35" t="str">
        <f t="shared" si="2"/>
        <v>Vårgårda</v>
      </c>
    </row>
    <row r="206" spans="1:15" ht="12.75" customHeight="1">
      <c r="A206" s="39" t="s">
        <v>197</v>
      </c>
      <c r="B206" s="9">
        <v>-58.885089494597196</v>
      </c>
      <c r="C206" s="9">
        <v>-60.58691404539604</v>
      </c>
      <c r="D206" s="9">
        <v>-8.899390039734953</v>
      </c>
      <c r="E206" s="9">
        <v>-6.953662599635663</v>
      </c>
      <c r="F206" s="9">
        <v>-1.4211385245890398</v>
      </c>
      <c r="G206" s="9">
        <v>75.2952255270311</v>
      </c>
      <c r="H206" s="9">
        <v>33.62240382032304</v>
      </c>
      <c r="I206" s="9">
        <v>0</v>
      </c>
      <c r="J206" s="9">
        <v>-7.859308508423112</v>
      </c>
      <c r="K206" s="9">
        <v>-9.189218075614235</v>
      </c>
      <c r="L206" s="9">
        <v>-45</v>
      </c>
      <c r="M206" s="23">
        <v>-45</v>
      </c>
      <c r="O206" s="35" t="str">
        <f t="shared" si="2"/>
        <v>Vänersborg</v>
      </c>
    </row>
    <row r="207" spans="1:15" ht="12.75" customHeight="1">
      <c r="A207" s="39" t="s">
        <v>198</v>
      </c>
      <c r="B207" s="9">
        <v>-142.8850894945972</v>
      </c>
      <c r="C207" s="9">
        <v>-130.58691404539604</v>
      </c>
      <c r="D207" s="9">
        <v>290.10060996026505</v>
      </c>
      <c r="E207" s="9">
        <v>70.04633740036434</v>
      </c>
      <c r="F207" s="9">
        <v>-1.4211385245890398</v>
      </c>
      <c r="G207" s="9">
        <v>659.2952255270311</v>
      </c>
      <c r="H207" s="9">
        <v>-38.37759617967696</v>
      </c>
      <c r="I207" s="9">
        <v>0</v>
      </c>
      <c r="J207" s="9">
        <v>-6.859308508423084</v>
      </c>
      <c r="K207" s="9">
        <v>-10.189218075614235</v>
      </c>
      <c r="L207" s="9">
        <v>689</v>
      </c>
      <c r="M207" s="23">
        <v>689</v>
      </c>
      <c r="O207" s="35" t="str">
        <f t="shared" si="2"/>
        <v>Åmål</v>
      </c>
    </row>
    <row r="208" spans="1:15" ht="12.75" customHeight="1">
      <c r="A208" s="39" t="s">
        <v>199</v>
      </c>
      <c r="B208" s="9">
        <v>86.1149105054028</v>
      </c>
      <c r="C208" s="9">
        <v>16.413085954603957</v>
      </c>
      <c r="D208" s="9">
        <v>50.10060996026505</v>
      </c>
      <c r="E208" s="9">
        <v>-25.953662599635663</v>
      </c>
      <c r="F208" s="9">
        <v>-1.4211385245890398</v>
      </c>
      <c r="G208" s="9">
        <v>-159.7047744729689</v>
      </c>
      <c r="H208" s="9">
        <v>33.62240382032304</v>
      </c>
      <c r="I208" s="9">
        <v>0</v>
      </c>
      <c r="J208" s="9">
        <v>-3.8593085084230836</v>
      </c>
      <c r="K208" s="9">
        <v>-2.189218075614235</v>
      </c>
      <c r="L208" s="9">
        <v>-7</v>
      </c>
      <c r="M208" s="23">
        <v>-7</v>
      </c>
      <c r="O208" s="35" t="str">
        <f t="shared" si="2"/>
        <v>Öckerö</v>
      </c>
    </row>
    <row r="209" spans="1:13" ht="12.75" customHeight="1">
      <c r="A209" s="40" t="s">
        <v>345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23"/>
    </row>
    <row r="210" spans="1:15" ht="12.75" customHeight="1">
      <c r="A210" s="38" t="s">
        <v>326</v>
      </c>
      <c r="B210" s="9">
        <v>-204.8850894945972</v>
      </c>
      <c r="C210" s="9">
        <v>-62.58691404539604</v>
      </c>
      <c r="D210" s="9">
        <v>-22.899390039734953</v>
      </c>
      <c r="E210" s="9">
        <v>12.046337400364337</v>
      </c>
      <c r="F210" s="9">
        <v>-1.4211385245890398</v>
      </c>
      <c r="G210" s="9">
        <v>68.2952255270311</v>
      </c>
      <c r="H210" s="9">
        <v>10.622403820323044</v>
      </c>
      <c r="I210" s="9">
        <v>0</v>
      </c>
      <c r="J210" s="9">
        <v>-3.8593085084230836</v>
      </c>
      <c r="K210" s="9">
        <v>-6.189218075614235</v>
      </c>
      <c r="L210" s="9">
        <v>-211</v>
      </c>
      <c r="M210" s="23">
        <v>-211</v>
      </c>
      <c r="O210" s="35" t="str">
        <f t="shared" si="2"/>
        <v>Arvika</v>
      </c>
    </row>
    <row r="211" spans="1:15" ht="12.75" customHeight="1">
      <c r="A211" s="39" t="s">
        <v>200</v>
      </c>
      <c r="B211" s="9">
        <v>-264.8850894945972</v>
      </c>
      <c r="C211" s="9">
        <v>-157.58691404539604</v>
      </c>
      <c r="D211" s="9">
        <v>178.10060996026505</v>
      </c>
      <c r="E211" s="9">
        <v>34.04633740036434</v>
      </c>
      <c r="F211" s="9">
        <v>-1.4211385245890398</v>
      </c>
      <c r="G211" s="9">
        <v>269.2952255270311</v>
      </c>
      <c r="H211" s="9">
        <v>-150.37759617967697</v>
      </c>
      <c r="I211" s="9">
        <v>0</v>
      </c>
      <c r="J211" s="9">
        <v>-3.8593085084230836</v>
      </c>
      <c r="K211" s="9">
        <v>-9.189218075614235</v>
      </c>
      <c r="L211" s="9">
        <v>-106</v>
      </c>
      <c r="M211" s="23">
        <v>-106</v>
      </c>
      <c r="O211" s="35" t="str">
        <f t="shared" si="2"/>
        <v>Eda</v>
      </c>
    </row>
    <row r="212" spans="1:15" ht="12.75" customHeight="1">
      <c r="A212" s="39" t="s">
        <v>201</v>
      </c>
      <c r="B212" s="9">
        <v>-290.8850894945972</v>
      </c>
      <c r="C212" s="9">
        <v>13.413085954603957</v>
      </c>
      <c r="D212" s="9">
        <v>-17.899390039734953</v>
      </c>
      <c r="E212" s="9">
        <v>-97.95366259963566</v>
      </c>
      <c r="F212" s="9">
        <v>-1.4211385245890398</v>
      </c>
      <c r="G212" s="9">
        <v>268.2952255270311</v>
      </c>
      <c r="H212" s="9">
        <v>-78.37759617967708</v>
      </c>
      <c r="I212" s="9">
        <v>0</v>
      </c>
      <c r="J212" s="9">
        <v>0.1406914915769164</v>
      </c>
      <c r="K212" s="9">
        <v>-8.189218075614235</v>
      </c>
      <c r="L212" s="9">
        <v>-213</v>
      </c>
      <c r="M212" s="23">
        <v>-213</v>
      </c>
      <c r="O212" s="35" t="str">
        <f t="shared" si="2"/>
        <v>Filipstad</v>
      </c>
    </row>
    <row r="213" spans="1:15" ht="12.75" customHeight="1">
      <c r="A213" s="39" t="s">
        <v>202</v>
      </c>
      <c r="B213" s="9">
        <v>-219.8850894945972</v>
      </c>
      <c r="C213" s="9">
        <v>130.41308595460396</v>
      </c>
      <c r="D213" s="9">
        <v>36.10060996026505</v>
      </c>
      <c r="E213" s="9">
        <v>-131.95366259963566</v>
      </c>
      <c r="F213" s="9">
        <v>-1.4211385245890398</v>
      </c>
      <c r="G213" s="9">
        <v>75.2952255270311</v>
      </c>
      <c r="H213" s="9">
        <v>14.622403820323044</v>
      </c>
      <c r="I213" s="9">
        <v>0</v>
      </c>
      <c r="J213" s="9">
        <v>-4.859308508423084</v>
      </c>
      <c r="K213" s="9">
        <v>-9.189218075614235</v>
      </c>
      <c r="L213" s="9">
        <v>-111</v>
      </c>
      <c r="M213" s="23">
        <v>-111</v>
      </c>
      <c r="O213" s="35" t="str">
        <f t="shared" si="2"/>
        <v>Forshaga</v>
      </c>
    </row>
    <row r="214" spans="1:15" ht="12.75" customHeight="1">
      <c r="A214" s="39" t="s">
        <v>203</v>
      </c>
      <c r="B214" s="9">
        <v>-165.8850894945972</v>
      </c>
      <c r="C214" s="9">
        <v>-207.58691404539604</v>
      </c>
      <c r="D214" s="9">
        <v>367.10060996026505</v>
      </c>
      <c r="E214" s="9">
        <v>-233.95366259963566</v>
      </c>
      <c r="F214" s="9">
        <v>-1.4211385245890398</v>
      </c>
      <c r="G214" s="9">
        <v>213.2952255270311</v>
      </c>
      <c r="H214" s="9">
        <v>-88.37759617967697</v>
      </c>
      <c r="I214" s="9">
        <v>0</v>
      </c>
      <c r="J214" s="9">
        <v>-4.859308508423084</v>
      </c>
      <c r="K214" s="9">
        <v>-8.189218075614235</v>
      </c>
      <c r="L214" s="9">
        <v>-130</v>
      </c>
      <c r="M214" s="23">
        <v>-130</v>
      </c>
      <c r="O214" s="35" t="str">
        <f t="shared" si="2"/>
        <v>Grums</v>
      </c>
    </row>
    <row r="215" spans="1:15" ht="12.75" customHeight="1">
      <c r="A215" s="39" t="s">
        <v>204</v>
      </c>
      <c r="B215" s="9">
        <v>-202.8850894945972</v>
      </c>
      <c r="C215" s="9">
        <v>-44.58691404539604</v>
      </c>
      <c r="D215" s="9">
        <v>40.10060996026505</v>
      </c>
      <c r="E215" s="9">
        <v>83.04633740036434</v>
      </c>
      <c r="F215" s="9">
        <v>-1.4211385245890398</v>
      </c>
      <c r="G215" s="9">
        <v>269.2952255270311</v>
      </c>
      <c r="H215" s="9">
        <v>21.622403820322916</v>
      </c>
      <c r="I215" s="9">
        <v>0</v>
      </c>
      <c r="J215" s="9">
        <v>7.140691491576888</v>
      </c>
      <c r="K215" s="9">
        <v>-9.189218075614235</v>
      </c>
      <c r="L215" s="9">
        <v>163</v>
      </c>
      <c r="M215" s="23">
        <v>163</v>
      </c>
      <c r="O215" s="35" t="str">
        <f t="shared" si="2"/>
        <v>Hagfors</v>
      </c>
    </row>
    <row r="216" spans="1:15" ht="12.75" customHeight="1">
      <c r="A216" s="39" t="s">
        <v>205</v>
      </c>
      <c r="B216" s="9">
        <v>75.1149105054028</v>
      </c>
      <c r="C216" s="9">
        <v>-33.58691404539604</v>
      </c>
      <c r="D216" s="9">
        <v>213.10060996026505</v>
      </c>
      <c r="E216" s="9">
        <v>-154.95366259963566</v>
      </c>
      <c r="F216" s="9">
        <v>-1.4211385245890398</v>
      </c>
      <c r="G216" s="9">
        <v>-99.7047744729689</v>
      </c>
      <c r="H216" s="9">
        <v>33.62240382032304</v>
      </c>
      <c r="I216" s="9">
        <v>0</v>
      </c>
      <c r="J216" s="9">
        <v>-4.859308508423084</v>
      </c>
      <c r="K216" s="9">
        <v>-10.189218075614235</v>
      </c>
      <c r="L216" s="9">
        <v>17</v>
      </c>
      <c r="M216" s="23">
        <v>17</v>
      </c>
      <c r="O216" s="35" t="str">
        <f t="shared" si="2"/>
        <v>Hammarö</v>
      </c>
    </row>
    <row r="217" spans="1:15" ht="12.75" customHeight="1">
      <c r="A217" s="39" t="s">
        <v>206</v>
      </c>
      <c r="B217" s="9">
        <v>-20.885089494597196</v>
      </c>
      <c r="C217" s="9">
        <v>33.41308595460396</v>
      </c>
      <c r="D217" s="9">
        <v>-49.89939003973495</v>
      </c>
      <c r="E217" s="9">
        <v>-83.95366259963566</v>
      </c>
      <c r="F217" s="9">
        <v>-1.4211385245890398</v>
      </c>
      <c r="G217" s="9">
        <v>-24.704774472968893</v>
      </c>
      <c r="H217" s="9">
        <v>33.62240382032304</v>
      </c>
      <c r="I217" s="9">
        <v>0</v>
      </c>
      <c r="J217" s="9">
        <v>-3.8593085084230836</v>
      </c>
      <c r="K217" s="9">
        <v>-1.1892180756142352</v>
      </c>
      <c r="L217" s="9">
        <v>-119</v>
      </c>
      <c r="M217" s="23">
        <v>-119</v>
      </c>
      <c r="O217" s="35" t="str">
        <f t="shared" si="2"/>
        <v>Karlstad</v>
      </c>
    </row>
    <row r="218" spans="1:15" ht="12.75" customHeight="1">
      <c r="A218" s="39" t="s">
        <v>207</v>
      </c>
      <c r="B218" s="9">
        <v>-91.8850894945972</v>
      </c>
      <c r="C218" s="9">
        <v>-230.58691404539604</v>
      </c>
      <c r="D218" s="9">
        <v>147.10060996026505</v>
      </c>
      <c r="E218" s="9">
        <v>-213.95366259963566</v>
      </c>
      <c r="F218" s="9">
        <v>-1.4211385245890398</v>
      </c>
      <c r="G218" s="9">
        <v>12.295225527031107</v>
      </c>
      <c r="H218" s="9">
        <v>48.62240382032304</v>
      </c>
      <c r="I218" s="9">
        <v>0</v>
      </c>
      <c r="J218" s="9">
        <v>-4.859308508423084</v>
      </c>
      <c r="K218" s="9">
        <v>-9.189218075614235</v>
      </c>
      <c r="L218" s="9">
        <v>-344</v>
      </c>
      <c r="M218" s="23">
        <v>-344</v>
      </c>
      <c r="O218" s="35" t="str">
        <f t="shared" si="2"/>
        <v>Kil</v>
      </c>
    </row>
    <row r="219" spans="1:15" ht="12.75" customHeight="1">
      <c r="A219" s="39" t="s">
        <v>208</v>
      </c>
      <c r="B219" s="9">
        <v>-225.8850894945972</v>
      </c>
      <c r="C219" s="9">
        <v>1.4130859546039574</v>
      </c>
      <c r="D219" s="9">
        <v>-85.89939003973495</v>
      </c>
      <c r="E219" s="9">
        <v>-12.953662599635663</v>
      </c>
      <c r="F219" s="9">
        <v>-1.4211385245890398</v>
      </c>
      <c r="G219" s="9">
        <v>76.2952255270311</v>
      </c>
      <c r="H219" s="9">
        <v>-27.37759617967697</v>
      </c>
      <c r="I219" s="9">
        <v>0</v>
      </c>
      <c r="J219" s="9">
        <v>-4.859308508423084</v>
      </c>
      <c r="K219" s="9">
        <v>-4.189218075614235</v>
      </c>
      <c r="L219" s="9">
        <v>-285</v>
      </c>
      <c r="M219" s="23">
        <v>-285</v>
      </c>
      <c r="O219" s="35" t="str">
        <f t="shared" si="2"/>
        <v>Kristinehamn</v>
      </c>
    </row>
    <row r="220" spans="1:15" ht="12.75" customHeight="1">
      <c r="A220" s="39" t="s">
        <v>209</v>
      </c>
      <c r="B220" s="9">
        <v>-266.8850894945972</v>
      </c>
      <c r="C220" s="9">
        <v>-3.5869140453960426</v>
      </c>
      <c r="D220" s="9">
        <v>314.10060996026505</v>
      </c>
      <c r="E220" s="9">
        <v>-80.95366259963566</v>
      </c>
      <c r="F220" s="9">
        <v>-1.4211385245890398</v>
      </c>
      <c r="G220" s="9">
        <v>169.2952255270311</v>
      </c>
      <c r="H220" s="9">
        <v>23.622403820322916</v>
      </c>
      <c r="I220" s="9">
        <v>0</v>
      </c>
      <c r="J220" s="9">
        <v>-3.8593085084230836</v>
      </c>
      <c r="K220" s="9">
        <v>-10.189218075614235</v>
      </c>
      <c r="L220" s="9">
        <v>140</v>
      </c>
      <c r="M220" s="23">
        <v>140</v>
      </c>
      <c r="O220" s="35" t="str">
        <f aca="true" t="shared" si="3" ref="O220:O289">A220</f>
        <v>Munkfors</v>
      </c>
    </row>
    <row r="221" spans="1:15" ht="12.75" customHeight="1">
      <c r="A221" s="39" t="s">
        <v>210</v>
      </c>
      <c r="B221" s="9">
        <v>-75.8850894945972</v>
      </c>
      <c r="C221" s="9">
        <v>-103.58691404539604</v>
      </c>
      <c r="D221" s="9">
        <v>-24.899390039734953</v>
      </c>
      <c r="E221" s="9">
        <v>-88.95366259963566</v>
      </c>
      <c r="F221" s="9">
        <v>-1.4211385245890398</v>
      </c>
      <c r="G221" s="9">
        <v>-90.7047744729689</v>
      </c>
      <c r="H221" s="9">
        <v>-141.37759617967697</v>
      </c>
      <c r="I221" s="9">
        <v>0</v>
      </c>
      <c r="J221" s="9">
        <v>-3.8593085084230836</v>
      </c>
      <c r="K221" s="9">
        <v>-9.189218075614235</v>
      </c>
      <c r="L221" s="9">
        <v>-540</v>
      </c>
      <c r="M221" s="23">
        <v>-540</v>
      </c>
      <c r="O221" s="35" t="str">
        <f t="shared" si="3"/>
        <v>Storfors</v>
      </c>
    </row>
    <row r="222" spans="1:15" ht="12.75" customHeight="1">
      <c r="A222" s="39" t="s">
        <v>211</v>
      </c>
      <c r="B222" s="9">
        <v>-245.8850894945972</v>
      </c>
      <c r="C222" s="9">
        <v>159.41308595460396</v>
      </c>
      <c r="D222" s="9">
        <v>179.10060996026505</v>
      </c>
      <c r="E222" s="9">
        <v>-127.95366259963566</v>
      </c>
      <c r="F222" s="9">
        <v>-1.4211385245890398</v>
      </c>
      <c r="G222" s="9">
        <v>103.2952255270311</v>
      </c>
      <c r="H222" s="9">
        <v>-42.37759617967696</v>
      </c>
      <c r="I222" s="9">
        <v>0</v>
      </c>
      <c r="J222" s="9">
        <v>-3.8593085084230836</v>
      </c>
      <c r="K222" s="9">
        <v>-8.189218075614235</v>
      </c>
      <c r="L222" s="9">
        <v>12</v>
      </c>
      <c r="M222" s="23">
        <v>12</v>
      </c>
      <c r="O222" s="35" t="str">
        <f t="shared" si="3"/>
        <v>Sunne</v>
      </c>
    </row>
    <row r="223" spans="1:15" ht="12.75" customHeight="1">
      <c r="A223" s="39" t="s">
        <v>212</v>
      </c>
      <c r="B223" s="9">
        <v>0.11491050540280412</v>
      </c>
      <c r="C223" s="9">
        <v>-190.58691404539604</v>
      </c>
      <c r="D223" s="9">
        <v>70.10060996026505</v>
      </c>
      <c r="E223" s="9">
        <v>-18.953662599635663</v>
      </c>
      <c r="F223" s="9">
        <v>-1.4211385245890398</v>
      </c>
      <c r="G223" s="9">
        <v>-131.7047744729689</v>
      </c>
      <c r="H223" s="9">
        <v>66.62240382032303</v>
      </c>
      <c r="I223" s="9">
        <v>0</v>
      </c>
      <c r="J223" s="9">
        <v>-4.859308508423084</v>
      </c>
      <c r="K223" s="9">
        <v>-7.189218075614235</v>
      </c>
      <c r="L223" s="9">
        <v>-218</v>
      </c>
      <c r="M223" s="23">
        <v>-218</v>
      </c>
      <c r="O223" s="35" t="str">
        <f t="shared" si="3"/>
        <v>Säffle</v>
      </c>
    </row>
    <row r="224" spans="1:15" ht="12.75" customHeight="1">
      <c r="A224" s="39" t="s">
        <v>213</v>
      </c>
      <c r="B224" s="9">
        <v>-165.8850894945972</v>
      </c>
      <c r="C224" s="9">
        <v>57.41308595460396</v>
      </c>
      <c r="D224" s="9">
        <v>156.10060996026505</v>
      </c>
      <c r="E224" s="9">
        <v>-43.95366259963566</v>
      </c>
      <c r="F224" s="9">
        <v>-1.4211385245890398</v>
      </c>
      <c r="G224" s="9">
        <v>483.2952255270311</v>
      </c>
      <c r="H224" s="9">
        <v>-39.37759617967697</v>
      </c>
      <c r="I224" s="9">
        <v>0</v>
      </c>
      <c r="J224" s="9">
        <v>24.140691491576945</v>
      </c>
      <c r="K224" s="9">
        <v>-7.189218075614235</v>
      </c>
      <c r="L224" s="9">
        <v>463</v>
      </c>
      <c r="M224" s="23">
        <v>463</v>
      </c>
      <c r="O224" s="35" t="str">
        <f t="shared" si="3"/>
        <v>Torsby</v>
      </c>
    </row>
    <row r="225" spans="1:15" ht="12.75" customHeight="1">
      <c r="A225" s="39" t="s">
        <v>214</v>
      </c>
      <c r="B225" s="9">
        <v>-146.8850894945972</v>
      </c>
      <c r="C225" s="9">
        <v>18.413085954603957</v>
      </c>
      <c r="D225" s="9">
        <v>192.10060996026505</v>
      </c>
      <c r="E225" s="9">
        <v>-33.95366259963566</v>
      </c>
      <c r="F225" s="9">
        <v>-1.4211385245890398</v>
      </c>
      <c r="G225" s="9">
        <v>-33.70477447296889</v>
      </c>
      <c r="H225" s="9">
        <v>33.62240382032304</v>
      </c>
      <c r="I225" s="9">
        <v>0</v>
      </c>
      <c r="J225" s="9">
        <v>11.140691491576888</v>
      </c>
      <c r="K225" s="9">
        <v>-9.189218075614235</v>
      </c>
      <c r="L225" s="9">
        <v>30</v>
      </c>
      <c r="M225" s="23">
        <v>30</v>
      </c>
      <c r="O225" s="35" t="str">
        <f t="shared" si="3"/>
        <v>Årjäng</v>
      </c>
    </row>
    <row r="226" spans="1:13" ht="12.75" customHeight="1">
      <c r="A226" s="40" t="s">
        <v>225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23"/>
    </row>
    <row r="227" spans="1:15" ht="12.75" customHeight="1">
      <c r="A227" s="38" t="s">
        <v>327</v>
      </c>
      <c r="B227" s="9">
        <v>-3.885089494597196</v>
      </c>
      <c r="C227" s="9">
        <v>38.41308595460396</v>
      </c>
      <c r="D227" s="9">
        <v>6.1006099602650465</v>
      </c>
      <c r="E227" s="9">
        <v>-156.95366259963566</v>
      </c>
      <c r="F227" s="9">
        <v>-1.4211385245890398</v>
      </c>
      <c r="G227" s="9">
        <v>144.2952255270311</v>
      </c>
      <c r="H227" s="9">
        <v>-143.37759617967697</v>
      </c>
      <c r="I227" s="9">
        <v>0</v>
      </c>
      <c r="J227" s="9">
        <v>-6.859308508423084</v>
      </c>
      <c r="K227" s="9">
        <v>1.8107819243857648</v>
      </c>
      <c r="L227" s="9">
        <v>-122</v>
      </c>
      <c r="M227" s="23">
        <v>-122</v>
      </c>
      <c r="O227" s="35" t="str">
        <f t="shared" si="3"/>
        <v>Askersund</v>
      </c>
    </row>
    <row r="228" spans="1:15" ht="12.75" customHeight="1">
      <c r="A228" s="39" t="s">
        <v>215</v>
      </c>
      <c r="B228" s="9">
        <v>-131.8850894945972</v>
      </c>
      <c r="C228" s="9">
        <v>83.41308595460396</v>
      </c>
      <c r="D228" s="9">
        <v>-3.8993900397349535</v>
      </c>
      <c r="E228" s="9">
        <v>62.04633740036434</v>
      </c>
      <c r="F228" s="9">
        <v>-1.4211385245890398</v>
      </c>
      <c r="G228" s="9">
        <v>61.29522552703111</v>
      </c>
      <c r="H228" s="9">
        <v>-37.37759617967697</v>
      </c>
      <c r="I228" s="9">
        <v>0</v>
      </c>
      <c r="J228" s="9">
        <v>-5.859308508423084</v>
      </c>
      <c r="K228" s="9">
        <v>-6.189218075614235</v>
      </c>
      <c r="L228" s="9">
        <v>20</v>
      </c>
      <c r="M228" s="23">
        <v>20</v>
      </c>
      <c r="O228" s="35" t="str">
        <f t="shared" si="3"/>
        <v>Degerfors</v>
      </c>
    </row>
    <row r="229" spans="1:15" ht="12.75" customHeight="1">
      <c r="A229" s="39" t="s">
        <v>216</v>
      </c>
      <c r="B229" s="9">
        <v>-117.8850894945972</v>
      </c>
      <c r="C229" s="9">
        <v>-18.586914045396043</v>
      </c>
      <c r="D229" s="9">
        <v>92.10060996026505</v>
      </c>
      <c r="E229" s="9">
        <v>-48.95366259963566</v>
      </c>
      <c r="F229" s="9">
        <v>-1.4211385245890398</v>
      </c>
      <c r="G229" s="9">
        <v>59.29522552703111</v>
      </c>
      <c r="H229" s="9">
        <v>-17.37759617967697</v>
      </c>
      <c r="I229" s="9">
        <v>0</v>
      </c>
      <c r="J229" s="9">
        <v>-6.859308508423084</v>
      </c>
      <c r="K229" s="9">
        <v>-1.1892180756142352</v>
      </c>
      <c r="L229" s="9">
        <v>-61</v>
      </c>
      <c r="M229" s="23">
        <v>-61</v>
      </c>
      <c r="O229" s="35" t="str">
        <f t="shared" si="3"/>
        <v>Hallsberg</v>
      </c>
    </row>
    <row r="230" spans="1:15" ht="12.75" customHeight="1">
      <c r="A230" s="39" t="s">
        <v>217</v>
      </c>
      <c r="B230" s="9">
        <v>-214.8850894945972</v>
      </c>
      <c r="C230" s="9">
        <v>-109.58691404539604</v>
      </c>
      <c r="D230" s="9">
        <v>9.100609960265047</v>
      </c>
      <c r="E230" s="9">
        <v>-225.95366259963566</v>
      </c>
      <c r="F230" s="9">
        <v>-1.4211385245890398</v>
      </c>
      <c r="G230" s="9">
        <v>129.2952255270311</v>
      </c>
      <c r="H230" s="9">
        <v>47.62240382032303</v>
      </c>
      <c r="I230" s="9">
        <v>0</v>
      </c>
      <c r="J230" s="9">
        <v>4.140691491576916</v>
      </c>
      <c r="K230" s="9">
        <v>-5.189218075614235</v>
      </c>
      <c r="L230" s="9">
        <v>-367</v>
      </c>
      <c r="M230" s="23">
        <v>-367</v>
      </c>
      <c r="O230" s="35" t="str">
        <f t="shared" si="3"/>
        <v>Hällefors</v>
      </c>
    </row>
    <row r="231" spans="1:15" ht="12.75" customHeight="1">
      <c r="A231" s="39" t="s">
        <v>218</v>
      </c>
      <c r="B231" s="9">
        <v>-119.8850894945972</v>
      </c>
      <c r="C231" s="9">
        <v>13.413085954603957</v>
      </c>
      <c r="D231" s="9">
        <v>-9.899390039734953</v>
      </c>
      <c r="E231" s="9">
        <v>-39.95366259963566</v>
      </c>
      <c r="F231" s="9">
        <v>-1.4211385245890398</v>
      </c>
      <c r="G231" s="9">
        <v>41.29522552703111</v>
      </c>
      <c r="H231" s="9">
        <v>-47.37759617967697</v>
      </c>
      <c r="I231" s="9">
        <v>0</v>
      </c>
      <c r="J231" s="9">
        <v>-5.859308508423084</v>
      </c>
      <c r="K231" s="9">
        <v>-7.189218075614235</v>
      </c>
      <c r="L231" s="9">
        <v>-177</v>
      </c>
      <c r="M231" s="23">
        <v>-177</v>
      </c>
      <c r="O231" s="35" t="str">
        <f t="shared" si="3"/>
        <v>Karlskoga</v>
      </c>
    </row>
    <row r="232" spans="1:15" ht="12.75" customHeight="1">
      <c r="A232" s="39" t="s">
        <v>219</v>
      </c>
      <c r="B232" s="9">
        <v>-47.885089494597196</v>
      </c>
      <c r="C232" s="9">
        <v>368.41308595460396</v>
      </c>
      <c r="D232" s="9">
        <v>154.10060996026505</v>
      </c>
      <c r="E232" s="9">
        <v>-59.95366259963566</v>
      </c>
      <c r="F232" s="9">
        <v>-1.4211385245890398</v>
      </c>
      <c r="G232" s="9">
        <v>-29.704774472968893</v>
      </c>
      <c r="H232" s="9">
        <v>34.62240382032304</v>
      </c>
      <c r="I232" s="9">
        <v>0</v>
      </c>
      <c r="J232" s="9">
        <v>-6.859308508423084</v>
      </c>
      <c r="K232" s="9">
        <v>-5.189218075614235</v>
      </c>
      <c r="L232" s="9">
        <v>406</v>
      </c>
      <c r="M232" s="23">
        <v>406</v>
      </c>
      <c r="O232" s="35" t="str">
        <f t="shared" si="3"/>
        <v>Kumla</v>
      </c>
    </row>
    <row r="233" spans="1:15" ht="12.75" customHeight="1">
      <c r="A233" s="39" t="s">
        <v>220</v>
      </c>
      <c r="B233" s="9">
        <v>-99.8850894945972</v>
      </c>
      <c r="C233" s="9">
        <v>-79.58691404539604</v>
      </c>
      <c r="D233" s="9">
        <v>149.10060996026505</v>
      </c>
      <c r="E233" s="9">
        <v>-174.95366259963566</v>
      </c>
      <c r="F233" s="9">
        <v>-1.4211385245890398</v>
      </c>
      <c r="G233" s="9">
        <v>420.2952255270311</v>
      </c>
      <c r="H233" s="9">
        <v>-4.377596179677084</v>
      </c>
      <c r="I233" s="9">
        <v>0</v>
      </c>
      <c r="J233" s="9">
        <v>-6.859308508423084</v>
      </c>
      <c r="K233" s="9">
        <v>-2.189218075614235</v>
      </c>
      <c r="L233" s="9">
        <v>200</v>
      </c>
      <c r="M233" s="23">
        <v>200</v>
      </c>
      <c r="O233" s="35" t="str">
        <f t="shared" si="3"/>
        <v>Laxå</v>
      </c>
    </row>
    <row r="234" spans="1:15" ht="12.75" customHeight="1">
      <c r="A234" s="39" t="s">
        <v>221</v>
      </c>
      <c r="B234" s="9">
        <v>-18.885089494597196</v>
      </c>
      <c r="C234" s="9">
        <v>-89.58691404539604</v>
      </c>
      <c r="D234" s="9">
        <v>-58.89939003973495</v>
      </c>
      <c r="E234" s="9">
        <v>-274.95366259963566</v>
      </c>
      <c r="F234" s="9">
        <v>-1.4211385245890398</v>
      </c>
      <c r="G234" s="9">
        <v>85.2952255270311</v>
      </c>
      <c r="H234" s="9">
        <v>25.622403820323044</v>
      </c>
      <c r="I234" s="9">
        <v>0</v>
      </c>
      <c r="J234" s="9">
        <v>-6.859308508423084</v>
      </c>
      <c r="K234" s="9">
        <v>3.810781924385765</v>
      </c>
      <c r="L234" s="9">
        <v>-336</v>
      </c>
      <c r="M234" s="23">
        <v>-336</v>
      </c>
      <c r="O234" s="35" t="str">
        <f t="shared" si="3"/>
        <v>Lekeberg</v>
      </c>
    </row>
    <row r="235" spans="1:15" ht="12.75" customHeight="1">
      <c r="A235" s="39" t="s">
        <v>222</v>
      </c>
      <c r="B235" s="9">
        <v>-157.8850894945972</v>
      </c>
      <c r="C235" s="9">
        <v>-4.586914045396043</v>
      </c>
      <c r="D235" s="9">
        <v>101.10060996026505</v>
      </c>
      <c r="E235" s="9">
        <v>-19.953662599635663</v>
      </c>
      <c r="F235" s="9">
        <v>-1.4211385245890398</v>
      </c>
      <c r="G235" s="9">
        <v>-115.7047744729689</v>
      </c>
      <c r="H235" s="9">
        <v>-29.37759617967697</v>
      </c>
      <c r="I235" s="9">
        <v>0</v>
      </c>
      <c r="J235" s="9">
        <v>-5.859308508423084</v>
      </c>
      <c r="K235" s="9">
        <v>-0.1892180756142352</v>
      </c>
      <c r="L235" s="9">
        <v>-234</v>
      </c>
      <c r="M235" s="23">
        <v>-234</v>
      </c>
      <c r="O235" s="35" t="str">
        <f t="shared" si="3"/>
        <v>Lindesberg</v>
      </c>
    </row>
    <row r="236" spans="1:15" ht="12.75" customHeight="1">
      <c r="A236" s="39" t="s">
        <v>223</v>
      </c>
      <c r="B236" s="9">
        <v>-415.8850894945972</v>
      </c>
      <c r="C236" s="9">
        <v>-360.58691404539604</v>
      </c>
      <c r="D236" s="9">
        <v>465.10060996026505</v>
      </c>
      <c r="E236" s="9">
        <v>-129.95366259963566</v>
      </c>
      <c r="F236" s="9">
        <v>-1.4211385245890398</v>
      </c>
      <c r="G236" s="9">
        <v>223.2952255270311</v>
      </c>
      <c r="H236" s="9">
        <v>-23.377596179677084</v>
      </c>
      <c r="I236" s="9">
        <v>0</v>
      </c>
      <c r="J236" s="9">
        <v>4.140691491576916</v>
      </c>
      <c r="K236" s="9">
        <v>-3.189218075614235</v>
      </c>
      <c r="L236" s="9">
        <v>-242</v>
      </c>
      <c r="M236" s="23">
        <v>-242</v>
      </c>
      <c r="O236" s="35" t="str">
        <f t="shared" si="3"/>
        <v>Ljusnarsberg</v>
      </c>
    </row>
    <row r="237" spans="1:15" ht="12.75" customHeight="1">
      <c r="A237" s="39" t="s">
        <v>224</v>
      </c>
      <c r="B237" s="9">
        <v>-172.8850894945972</v>
      </c>
      <c r="C237" s="9">
        <v>-59.58691404539604</v>
      </c>
      <c r="D237" s="9">
        <v>310.10060996026505</v>
      </c>
      <c r="E237" s="9">
        <v>-125.95366259963566</v>
      </c>
      <c r="F237" s="9">
        <v>-1.4211385245890398</v>
      </c>
      <c r="G237" s="9">
        <v>313.2952255270311</v>
      </c>
      <c r="H237" s="9">
        <v>-69.37759617967696</v>
      </c>
      <c r="I237" s="9">
        <v>0</v>
      </c>
      <c r="J237" s="9">
        <v>-5.859308508423084</v>
      </c>
      <c r="K237" s="9">
        <v>0.8107819243857648</v>
      </c>
      <c r="L237" s="9">
        <v>189</v>
      </c>
      <c r="M237" s="23">
        <v>189</v>
      </c>
      <c r="O237" s="35" t="str">
        <f t="shared" si="3"/>
        <v>Nora</v>
      </c>
    </row>
    <row r="238" spans="1:15" ht="12.75" customHeight="1">
      <c r="A238" s="39" t="s">
        <v>225</v>
      </c>
      <c r="B238" s="9">
        <v>-60.885089494597196</v>
      </c>
      <c r="C238" s="9">
        <v>59.41308595460396</v>
      </c>
      <c r="D238" s="9">
        <v>-71.89939003973495</v>
      </c>
      <c r="E238" s="9">
        <v>-13.953662599635663</v>
      </c>
      <c r="F238" s="9">
        <v>1.5788614754109602</v>
      </c>
      <c r="G238" s="9">
        <v>61.29522552703111</v>
      </c>
      <c r="H238" s="9">
        <v>33.62240382032304</v>
      </c>
      <c r="I238" s="9">
        <v>0</v>
      </c>
      <c r="J238" s="9">
        <v>-4.859308508423084</v>
      </c>
      <c r="K238" s="9">
        <v>-3.189218075614235</v>
      </c>
      <c r="L238" s="9">
        <v>1</v>
      </c>
      <c r="M238" s="23">
        <v>1</v>
      </c>
      <c r="O238" s="35" t="str">
        <f t="shared" si="3"/>
        <v>Örebro</v>
      </c>
    </row>
    <row r="239" spans="1:13" ht="12.75" customHeight="1">
      <c r="A239" s="40" t="s">
        <v>346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23"/>
    </row>
    <row r="240" spans="1:15" ht="12.75" customHeight="1">
      <c r="A240" s="38" t="s">
        <v>328</v>
      </c>
      <c r="B240" s="9">
        <v>-171.8850894945972</v>
      </c>
      <c r="C240" s="9">
        <v>155.41308595460396</v>
      </c>
      <c r="D240" s="9">
        <v>-54.89939003973495</v>
      </c>
      <c r="E240" s="9">
        <v>-43.95366259963566</v>
      </c>
      <c r="F240" s="9">
        <v>-1.4211385245890398</v>
      </c>
      <c r="G240" s="9">
        <v>237.2952255270311</v>
      </c>
      <c r="H240" s="9">
        <v>-159.37759617967697</v>
      </c>
      <c r="I240" s="9">
        <v>0</v>
      </c>
      <c r="J240" s="9">
        <v>-6.859308508423084</v>
      </c>
      <c r="K240" s="9">
        <v>-2.189218075614235</v>
      </c>
      <c r="L240" s="9">
        <v>-48</v>
      </c>
      <c r="M240" s="23">
        <v>-48</v>
      </c>
      <c r="O240" s="35" t="str">
        <f t="shared" si="3"/>
        <v>Arboga</v>
      </c>
    </row>
    <row r="241" spans="1:15" ht="12.75" customHeight="1">
      <c r="A241" s="39" t="s">
        <v>226</v>
      </c>
      <c r="B241" s="9">
        <v>-1.8850894945971959</v>
      </c>
      <c r="C241" s="9">
        <v>-53.58691404539604</v>
      </c>
      <c r="D241" s="9">
        <v>21.100609960265047</v>
      </c>
      <c r="E241" s="9">
        <v>29.046337400364337</v>
      </c>
      <c r="F241" s="9">
        <v>-1.4211385245890398</v>
      </c>
      <c r="G241" s="9">
        <v>271.2952255270311</v>
      </c>
      <c r="H241" s="9">
        <v>8.62240382032303</v>
      </c>
      <c r="I241" s="9">
        <v>0</v>
      </c>
      <c r="J241" s="9">
        <v>-5.859308508423084</v>
      </c>
      <c r="K241" s="9">
        <v>-1.1892180756142352</v>
      </c>
      <c r="L241" s="9">
        <v>266</v>
      </c>
      <c r="M241" s="23">
        <v>266</v>
      </c>
      <c r="O241" s="35" t="str">
        <f t="shared" si="3"/>
        <v>Fagersta</v>
      </c>
    </row>
    <row r="242" spans="1:15" ht="12.75" customHeight="1">
      <c r="A242" s="39" t="s">
        <v>227</v>
      </c>
      <c r="B242" s="9">
        <v>-28.885089494597196</v>
      </c>
      <c r="C242" s="9">
        <v>-63.58691404539604</v>
      </c>
      <c r="D242" s="9">
        <v>129.10060996026505</v>
      </c>
      <c r="E242" s="9">
        <v>-137.95366259963566</v>
      </c>
      <c r="F242" s="9">
        <v>-1.4211385245890398</v>
      </c>
      <c r="G242" s="9">
        <v>320.2952255270311</v>
      </c>
      <c r="H242" s="9">
        <v>-154.37759617967697</v>
      </c>
      <c r="I242" s="9">
        <v>0</v>
      </c>
      <c r="J242" s="9">
        <v>-6.859308508423084</v>
      </c>
      <c r="K242" s="9">
        <v>-6.189218075614235</v>
      </c>
      <c r="L242" s="9">
        <v>50</v>
      </c>
      <c r="M242" s="23">
        <v>50</v>
      </c>
      <c r="O242" s="35" t="str">
        <f t="shared" si="3"/>
        <v>Hallstahammar</v>
      </c>
    </row>
    <row r="243" spans="1:15" ht="12.75" customHeight="1">
      <c r="A243" s="39" t="s">
        <v>228</v>
      </c>
      <c r="B243" s="9">
        <v>-169.8850894945972</v>
      </c>
      <c r="C243" s="9">
        <v>127.41308595460396</v>
      </c>
      <c r="D243" s="9">
        <v>-268.89939003973495</v>
      </c>
      <c r="E243" s="9">
        <v>-112.95366259963566</v>
      </c>
      <c r="F243" s="9">
        <v>-1.4211385245890398</v>
      </c>
      <c r="G243" s="9">
        <v>82.2952255270311</v>
      </c>
      <c r="H243" s="9">
        <v>63.62240382032304</v>
      </c>
      <c r="I243" s="9">
        <v>0</v>
      </c>
      <c r="J243" s="9">
        <v>-6.859308508423084</v>
      </c>
      <c r="K243" s="9">
        <v>-4.189218075614235</v>
      </c>
      <c r="L243" s="9">
        <v>-291</v>
      </c>
      <c r="M243" s="23">
        <v>-291</v>
      </c>
      <c r="O243" s="35" t="str">
        <f t="shared" si="3"/>
        <v>Kungsör</v>
      </c>
    </row>
    <row r="244" spans="1:15" ht="12.75" customHeight="1">
      <c r="A244" s="39" t="s">
        <v>229</v>
      </c>
      <c r="B244" s="9">
        <v>-110.8850894945972</v>
      </c>
      <c r="C244" s="9">
        <v>-97.58691404539604</v>
      </c>
      <c r="D244" s="9">
        <v>120.10060996026505</v>
      </c>
      <c r="E244" s="9">
        <v>-6.953662599635663</v>
      </c>
      <c r="F244" s="9">
        <v>-1.4211385245890398</v>
      </c>
      <c r="G244" s="9">
        <v>385.2952255270311</v>
      </c>
      <c r="H244" s="9">
        <v>-66.37759617967697</v>
      </c>
      <c r="I244" s="9">
        <v>0</v>
      </c>
      <c r="J244" s="9">
        <v>-6.859308508423084</v>
      </c>
      <c r="K244" s="9">
        <v>-0.1892180756142352</v>
      </c>
      <c r="L244" s="9">
        <v>215</v>
      </c>
      <c r="M244" s="23">
        <v>215</v>
      </c>
      <c r="O244" s="35" t="str">
        <f t="shared" si="3"/>
        <v>Köping</v>
      </c>
    </row>
    <row r="245" spans="1:15" ht="12.75" customHeight="1">
      <c r="A245" s="39" t="s">
        <v>230</v>
      </c>
      <c r="B245" s="9">
        <v>-142.8850894945972</v>
      </c>
      <c r="C245" s="9">
        <v>103.41308595460396</v>
      </c>
      <c r="D245" s="9">
        <v>-53.89939003973495</v>
      </c>
      <c r="E245" s="9">
        <v>84.04633740036434</v>
      </c>
      <c r="F245" s="9">
        <v>-1.4211385245890398</v>
      </c>
      <c r="G245" s="9">
        <v>598.2952255270311</v>
      </c>
      <c r="H245" s="9">
        <v>-26.37759617967697</v>
      </c>
      <c r="I245" s="9">
        <v>0</v>
      </c>
      <c r="J245" s="9">
        <v>-4.859308508423084</v>
      </c>
      <c r="K245" s="9">
        <v>-1.1892180756142352</v>
      </c>
      <c r="L245" s="9">
        <v>555</v>
      </c>
      <c r="M245" s="23">
        <v>555</v>
      </c>
      <c r="O245" s="35" t="str">
        <f t="shared" si="3"/>
        <v>Norberg</v>
      </c>
    </row>
    <row r="246" spans="1:15" ht="12.75" customHeight="1">
      <c r="A246" s="39" t="s">
        <v>231</v>
      </c>
      <c r="B246" s="9">
        <v>-226.8850894945972</v>
      </c>
      <c r="C246" s="9">
        <v>-158.58691404539604</v>
      </c>
      <c r="D246" s="9">
        <v>87.10060996026505</v>
      </c>
      <c r="E246" s="9">
        <v>4.046337400364337</v>
      </c>
      <c r="F246" s="9">
        <v>-1.4211385245890398</v>
      </c>
      <c r="G246" s="9">
        <v>-44.70477447296889</v>
      </c>
      <c r="H246" s="9">
        <v>106.62240382032304</v>
      </c>
      <c r="I246" s="9">
        <v>0</v>
      </c>
      <c r="J246" s="9">
        <v>-5.859308508423084</v>
      </c>
      <c r="K246" s="9">
        <v>1.8107819243857648</v>
      </c>
      <c r="L246" s="9">
        <v>-238</v>
      </c>
      <c r="M246" s="23">
        <v>-238</v>
      </c>
      <c r="O246" s="35" t="str">
        <f t="shared" si="3"/>
        <v>Sala</v>
      </c>
    </row>
    <row r="247" spans="1:15" ht="12.75" customHeight="1">
      <c r="A247" s="39" t="s">
        <v>232</v>
      </c>
      <c r="B247" s="9">
        <v>-35.885089494597196</v>
      </c>
      <c r="C247" s="9">
        <v>86.41308595460396</v>
      </c>
      <c r="D247" s="9">
        <v>-315.89939003973495</v>
      </c>
      <c r="E247" s="9">
        <v>-49.95366259963566</v>
      </c>
      <c r="F247" s="9">
        <v>-1.4211385245890398</v>
      </c>
      <c r="G247" s="9">
        <v>103.2952255270311</v>
      </c>
      <c r="H247" s="9">
        <v>-165.37759617967697</v>
      </c>
      <c r="I247" s="9">
        <v>0</v>
      </c>
      <c r="J247" s="9">
        <v>4.140691491576916</v>
      </c>
      <c r="K247" s="9">
        <v>-0.1892180756142352</v>
      </c>
      <c r="L247" s="9">
        <v>-375</v>
      </c>
      <c r="M247" s="23">
        <v>-375</v>
      </c>
      <c r="O247" s="35" t="str">
        <f t="shared" si="3"/>
        <v>Skinnskatteberg</v>
      </c>
    </row>
    <row r="248" spans="1:15" ht="12.75" customHeight="1">
      <c r="A248" s="39" t="s">
        <v>233</v>
      </c>
      <c r="B248" s="9">
        <v>145.1149105054028</v>
      </c>
      <c r="C248" s="9">
        <v>-91.58691404539604</v>
      </c>
      <c r="D248" s="9">
        <v>302.10060996026505</v>
      </c>
      <c r="E248" s="9">
        <v>-227.95366259963566</v>
      </c>
      <c r="F248" s="9">
        <v>-1.4211385245890398</v>
      </c>
      <c r="G248" s="9">
        <v>-46.70477447296889</v>
      </c>
      <c r="H248" s="9">
        <v>-58.37759617967697</v>
      </c>
      <c r="I248" s="9">
        <v>0</v>
      </c>
      <c r="J248" s="9">
        <v>-5.859308508423084</v>
      </c>
      <c r="K248" s="9">
        <v>-6.189218075614235</v>
      </c>
      <c r="L248" s="9">
        <v>9</v>
      </c>
      <c r="M248" s="23">
        <v>9</v>
      </c>
      <c r="O248" s="35" t="str">
        <f t="shared" si="3"/>
        <v>Surahammar</v>
      </c>
    </row>
    <row r="249" spans="1:15" ht="12.75" customHeight="1">
      <c r="A249" s="39" t="s">
        <v>234</v>
      </c>
      <c r="B249" s="9">
        <v>-0.8850894945971959</v>
      </c>
      <c r="C249" s="9">
        <v>7.413085954603957</v>
      </c>
      <c r="D249" s="9">
        <v>89.10060996026505</v>
      </c>
      <c r="E249" s="9">
        <v>55.04633740036434</v>
      </c>
      <c r="F249" s="9">
        <v>0.5788614754109602</v>
      </c>
      <c r="G249" s="9">
        <v>13.295225527031107</v>
      </c>
      <c r="H249" s="9">
        <v>3.6224038203230435</v>
      </c>
      <c r="I249" s="9">
        <v>0</v>
      </c>
      <c r="J249" s="9">
        <v>-4.859308508423084</v>
      </c>
      <c r="K249" s="9">
        <v>-2.189218075614235</v>
      </c>
      <c r="L249" s="9">
        <v>161</v>
      </c>
      <c r="M249" s="23">
        <v>161</v>
      </c>
      <c r="O249" s="35" t="str">
        <f t="shared" si="3"/>
        <v>Västerås</v>
      </c>
    </row>
    <row r="250" spans="1:13" ht="12.75" customHeight="1">
      <c r="A250" s="40" t="s">
        <v>347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23"/>
    </row>
    <row r="251" spans="1:15" ht="12.75" customHeight="1">
      <c r="A251" s="38" t="s">
        <v>329</v>
      </c>
      <c r="B251" s="9">
        <v>-137.8850894945972</v>
      </c>
      <c r="C251" s="9">
        <v>-107.58691404539604</v>
      </c>
      <c r="D251" s="9">
        <v>55.10060996026505</v>
      </c>
      <c r="E251" s="9">
        <v>9.046337400364337</v>
      </c>
      <c r="F251" s="9">
        <v>-1.4211385245890398</v>
      </c>
      <c r="G251" s="9">
        <v>242.2952255270311</v>
      </c>
      <c r="H251" s="9">
        <v>-85.37759617967697</v>
      </c>
      <c r="I251" s="9">
        <v>0</v>
      </c>
      <c r="J251" s="9">
        <v>-3.8593085084230836</v>
      </c>
      <c r="K251" s="9">
        <v>-8.189218075614235</v>
      </c>
      <c r="L251" s="9">
        <v>-38</v>
      </c>
      <c r="M251" s="23">
        <v>-38</v>
      </c>
      <c r="O251" s="35" t="str">
        <f t="shared" si="3"/>
        <v>Avesta</v>
      </c>
    </row>
    <row r="252" spans="1:15" ht="12.75" customHeight="1">
      <c r="A252" s="39" t="s">
        <v>235</v>
      </c>
      <c r="B252" s="9">
        <v>24.114910505402804</v>
      </c>
      <c r="C252" s="9">
        <v>-56.58691404539604</v>
      </c>
      <c r="D252" s="9">
        <v>5.1006099602650465</v>
      </c>
      <c r="E252" s="9">
        <v>90.04633740036434</v>
      </c>
      <c r="F252" s="9">
        <v>-1.4211385245890398</v>
      </c>
      <c r="G252" s="9">
        <v>23.295225527031107</v>
      </c>
      <c r="H252" s="9">
        <v>-49.37759617967696</v>
      </c>
      <c r="I252" s="9">
        <v>0</v>
      </c>
      <c r="J252" s="9">
        <v>-3.8593085084230836</v>
      </c>
      <c r="K252" s="9">
        <v>-3.189218075614235</v>
      </c>
      <c r="L252" s="9">
        <v>28</v>
      </c>
      <c r="M252" s="23">
        <v>28</v>
      </c>
      <c r="O252" s="35" t="str">
        <f t="shared" si="3"/>
        <v>Borlänge</v>
      </c>
    </row>
    <row r="253" spans="1:15" ht="12.75" customHeight="1">
      <c r="A253" s="39" t="s">
        <v>236</v>
      </c>
      <c r="B253" s="9">
        <v>-2.885089494597196</v>
      </c>
      <c r="C253" s="9">
        <v>-72.58691404539604</v>
      </c>
      <c r="D253" s="9">
        <v>47.10060996026505</v>
      </c>
      <c r="E253" s="9">
        <v>-69.95366259963566</v>
      </c>
      <c r="F253" s="9">
        <v>-1.4211385245890398</v>
      </c>
      <c r="G253" s="9">
        <v>86.2952255270311</v>
      </c>
      <c r="H253" s="9">
        <v>39.62240382032304</v>
      </c>
      <c r="I253" s="9">
        <v>0</v>
      </c>
      <c r="J253" s="9">
        <v>-2.8593085084230836</v>
      </c>
      <c r="K253" s="9">
        <v>-3.189218075614235</v>
      </c>
      <c r="L253" s="9">
        <v>20</v>
      </c>
      <c r="M253" s="23">
        <v>20</v>
      </c>
      <c r="O253" s="35" t="str">
        <f t="shared" si="3"/>
        <v>Falun</v>
      </c>
    </row>
    <row r="254" spans="1:15" ht="12.75" customHeight="1">
      <c r="A254" s="39" t="s">
        <v>237</v>
      </c>
      <c r="B254" s="9">
        <v>-239.8850894945972</v>
      </c>
      <c r="C254" s="9">
        <v>94.41308595460396</v>
      </c>
      <c r="D254" s="9">
        <v>321.10060996026505</v>
      </c>
      <c r="E254" s="9">
        <v>-135.95366259963566</v>
      </c>
      <c r="F254" s="9">
        <v>-1.4211385245890398</v>
      </c>
      <c r="G254" s="9">
        <v>273.2952255270311</v>
      </c>
      <c r="H254" s="9">
        <v>-13.377596179676956</v>
      </c>
      <c r="I254" s="9">
        <v>0</v>
      </c>
      <c r="J254" s="9">
        <v>-3.8593085084230836</v>
      </c>
      <c r="K254" s="9">
        <v>-3.189218075614235</v>
      </c>
      <c r="L254" s="9">
        <v>291</v>
      </c>
      <c r="M254" s="23">
        <v>291</v>
      </c>
      <c r="O254" s="35" t="str">
        <f t="shared" si="3"/>
        <v>Gagnef</v>
      </c>
    </row>
    <row r="255" spans="1:15" ht="12.75" customHeight="1">
      <c r="A255" s="39" t="s">
        <v>238</v>
      </c>
      <c r="B255" s="9">
        <v>-150.8850894945972</v>
      </c>
      <c r="C255" s="9">
        <v>-72.58691404539604</v>
      </c>
      <c r="D255" s="9">
        <v>35.10060996026505</v>
      </c>
      <c r="E255" s="9">
        <v>-162.95366259963566</v>
      </c>
      <c r="F255" s="9">
        <v>-1.4211385245890398</v>
      </c>
      <c r="G255" s="9">
        <v>13.295225527031107</v>
      </c>
      <c r="H255" s="9">
        <v>16.62240382032303</v>
      </c>
      <c r="I255" s="9">
        <v>0</v>
      </c>
      <c r="J255" s="9">
        <v>-3.8593085084230836</v>
      </c>
      <c r="K255" s="9">
        <v>-8.189218075614235</v>
      </c>
      <c r="L255" s="9">
        <v>-335</v>
      </c>
      <c r="M255" s="23">
        <v>-335</v>
      </c>
      <c r="O255" s="35" t="str">
        <f t="shared" si="3"/>
        <v>Hedemora</v>
      </c>
    </row>
    <row r="256" spans="1:15" ht="12.75" customHeight="1">
      <c r="A256" s="39" t="s">
        <v>239</v>
      </c>
      <c r="B256" s="9">
        <v>-119.8850894945972</v>
      </c>
      <c r="C256" s="9">
        <v>88.41308595460396</v>
      </c>
      <c r="D256" s="9">
        <v>-149.89939003973495</v>
      </c>
      <c r="E256" s="9">
        <v>-38.95366259963566</v>
      </c>
      <c r="F256" s="9">
        <v>-1.4211385245890398</v>
      </c>
      <c r="G256" s="9">
        <v>304.2952255270311</v>
      </c>
      <c r="H256" s="9">
        <v>33.62240382032304</v>
      </c>
      <c r="I256" s="9">
        <v>0</v>
      </c>
      <c r="J256" s="9">
        <v>-3.8593085084230836</v>
      </c>
      <c r="K256" s="9">
        <v>-9.189218075614235</v>
      </c>
      <c r="L256" s="9">
        <v>103</v>
      </c>
      <c r="M256" s="23">
        <v>103</v>
      </c>
      <c r="O256" s="35" t="str">
        <f t="shared" si="3"/>
        <v>Leksand</v>
      </c>
    </row>
    <row r="257" spans="1:15" ht="12.75" customHeight="1">
      <c r="A257" s="39" t="s">
        <v>240</v>
      </c>
      <c r="B257" s="9">
        <v>-121.8850894945972</v>
      </c>
      <c r="C257" s="9">
        <v>1.4130859546039574</v>
      </c>
      <c r="D257" s="9">
        <v>-76.89939003973495</v>
      </c>
      <c r="E257" s="9">
        <v>120.04633740036434</v>
      </c>
      <c r="F257" s="9">
        <v>-1.4211385245890398</v>
      </c>
      <c r="G257" s="9">
        <v>395.2952255270311</v>
      </c>
      <c r="H257" s="9">
        <v>-51.37759617967697</v>
      </c>
      <c r="I257" s="9">
        <v>0</v>
      </c>
      <c r="J257" s="9">
        <v>-3.8593085084230836</v>
      </c>
      <c r="K257" s="9">
        <v>-3.189218075614235</v>
      </c>
      <c r="L257" s="9">
        <v>258</v>
      </c>
      <c r="M257" s="23">
        <v>258</v>
      </c>
      <c r="O257" s="35" t="str">
        <f t="shared" si="3"/>
        <v>Ludvika</v>
      </c>
    </row>
    <row r="258" spans="1:15" ht="12.75" customHeight="1">
      <c r="A258" s="39" t="s">
        <v>241</v>
      </c>
      <c r="B258" s="9">
        <v>-241.8850894945972</v>
      </c>
      <c r="C258" s="9">
        <v>306.41308595460396</v>
      </c>
      <c r="D258" s="9">
        <v>-140.89939003973495</v>
      </c>
      <c r="E258" s="9">
        <v>79.04633740036434</v>
      </c>
      <c r="F258" s="9">
        <v>-1.4211385245890398</v>
      </c>
      <c r="G258" s="9">
        <v>341.2952255270311</v>
      </c>
      <c r="H258" s="9">
        <v>-46.37759617967697</v>
      </c>
      <c r="I258" s="9">
        <v>0</v>
      </c>
      <c r="J258" s="9">
        <v>24.140691491576945</v>
      </c>
      <c r="K258" s="9">
        <v>-9.189218075614235</v>
      </c>
      <c r="L258" s="9">
        <v>311</v>
      </c>
      <c r="M258" s="23">
        <v>311</v>
      </c>
      <c r="O258" s="35" t="str">
        <f t="shared" si="3"/>
        <v>Malung</v>
      </c>
    </row>
    <row r="259" spans="1:15" ht="12.75" customHeight="1">
      <c r="A259" s="39" t="s">
        <v>242</v>
      </c>
      <c r="B259" s="9">
        <v>26.114910505402804</v>
      </c>
      <c r="C259" s="9">
        <v>-146.58691404539604</v>
      </c>
      <c r="D259" s="9">
        <v>217.10060996026505</v>
      </c>
      <c r="E259" s="9">
        <v>-0.9536625996356634</v>
      </c>
      <c r="F259" s="9">
        <v>-1.4211385245890398</v>
      </c>
      <c r="G259" s="9">
        <v>274.2952255270311</v>
      </c>
      <c r="H259" s="9">
        <v>-13.377596179676956</v>
      </c>
      <c r="I259" s="9">
        <v>0</v>
      </c>
      <c r="J259" s="9">
        <v>-2.8593085084230836</v>
      </c>
      <c r="K259" s="9">
        <v>-2.189218075614235</v>
      </c>
      <c r="L259" s="9">
        <v>350</v>
      </c>
      <c r="M259" s="23">
        <v>350</v>
      </c>
      <c r="O259" s="35" t="str">
        <f t="shared" si="3"/>
        <v>Mora</v>
      </c>
    </row>
    <row r="260" spans="1:15" ht="12.75" customHeight="1">
      <c r="A260" s="39" t="s">
        <v>243</v>
      </c>
      <c r="B260" s="9">
        <v>-300.8850894945972</v>
      </c>
      <c r="C260" s="9">
        <v>-137.58691404539604</v>
      </c>
      <c r="D260" s="9">
        <v>3.1006099602650465</v>
      </c>
      <c r="E260" s="9">
        <v>101.04633740036434</v>
      </c>
      <c r="F260" s="9">
        <v>-1.4211385245890398</v>
      </c>
      <c r="G260" s="9">
        <v>-355.7047744729689</v>
      </c>
      <c r="H260" s="9">
        <v>-47.37759617967697</v>
      </c>
      <c r="I260" s="9">
        <v>0</v>
      </c>
      <c r="J260" s="9">
        <v>26.140691491576945</v>
      </c>
      <c r="K260" s="9">
        <v>-7.189218075614235</v>
      </c>
      <c r="L260" s="9">
        <v>-720</v>
      </c>
      <c r="M260" s="23">
        <v>-720</v>
      </c>
      <c r="O260" s="35" t="str">
        <f t="shared" si="3"/>
        <v>Orsa</v>
      </c>
    </row>
    <row r="261" spans="1:15" ht="12.75" customHeight="1">
      <c r="A261" s="39" t="s">
        <v>244</v>
      </c>
      <c r="B261" s="9">
        <v>-226.8850894945972</v>
      </c>
      <c r="C261" s="9">
        <v>-148.58691404539604</v>
      </c>
      <c r="D261" s="9">
        <v>46.10060996026505</v>
      </c>
      <c r="E261" s="9">
        <v>50.04633740036434</v>
      </c>
      <c r="F261" s="9">
        <v>-1.4211385245890398</v>
      </c>
      <c r="G261" s="9">
        <v>270.2952255270311</v>
      </c>
      <c r="H261" s="9">
        <v>-23.377596179676956</v>
      </c>
      <c r="I261" s="9">
        <v>0</v>
      </c>
      <c r="J261" s="9">
        <v>23.140691491576945</v>
      </c>
      <c r="K261" s="9">
        <v>-3.189218075614235</v>
      </c>
      <c r="L261" s="9">
        <v>-14</v>
      </c>
      <c r="M261" s="23">
        <v>-14</v>
      </c>
      <c r="O261" s="35" t="str">
        <f t="shared" si="3"/>
        <v>Rättvik</v>
      </c>
    </row>
    <row r="262" spans="1:15" ht="12.75" customHeight="1">
      <c r="A262" s="39" t="s">
        <v>245</v>
      </c>
      <c r="B262" s="9">
        <v>-93.8850894945972</v>
      </c>
      <c r="C262" s="9">
        <v>-97.58691404539604</v>
      </c>
      <c r="D262" s="9">
        <v>121.10060996026505</v>
      </c>
      <c r="E262" s="9">
        <v>36.04633740036434</v>
      </c>
      <c r="F262" s="9">
        <v>-1.4211385245890398</v>
      </c>
      <c r="G262" s="9">
        <v>-7.704774472968893</v>
      </c>
      <c r="H262" s="9">
        <v>-102.37759617967708</v>
      </c>
      <c r="I262" s="9">
        <v>0</v>
      </c>
      <c r="J262" s="9">
        <v>-3.8593085084230836</v>
      </c>
      <c r="K262" s="9">
        <v>-7.189218075614235</v>
      </c>
      <c r="L262" s="9">
        <v>-157</v>
      </c>
      <c r="M262" s="23">
        <v>-157</v>
      </c>
      <c r="O262" s="35" t="str">
        <f t="shared" si="3"/>
        <v>Smedjebacken</v>
      </c>
    </row>
    <row r="263" spans="1:15" ht="12.75" customHeight="1">
      <c r="A263" s="39" t="s">
        <v>246</v>
      </c>
      <c r="B263" s="9">
        <v>-128.8850894945972</v>
      </c>
      <c r="C263" s="9">
        <v>-369.58691404539604</v>
      </c>
      <c r="D263" s="9">
        <v>177.10060996026505</v>
      </c>
      <c r="E263" s="9">
        <v>-28.953662599635663</v>
      </c>
      <c r="F263" s="9">
        <v>-1.4211385245890398</v>
      </c>
      <c r="G263" s="9">
        <v>163.2952255270311</v>
      </c>
      <c r="H263" s="9">
        <v>-62.37759617967697</v>
      </c>
      <c r="I263" s="9">
        <v>0</v>
      </c>
      <c r="J263" s="9">
        <v>-3.8593085084230836</v>
      </c>
      <c r="K263" s="9">
        <v>-8.189218075614235</v>
      </c>
      <c r="L263" s="9">
        <v>-263</v>
      </c>
      <c r="M263" s="23">
        <v>-263</v>
      </c>
      <c r="O263" s="35" t="str">
        <f t="shared" si="3"/>
        <v>Säter</v>
      </c>
    </row>
    <row r="264" spans="1:15" ht="12.75" customHeight="1">
      <c r="A264" s="39" t="s">
        <v>247</v>
      </c>
      <c r="B264" s="9">
        <v>-141.8850894945972</v>
      </c>
      <c r="C264" s="9">
        <v>51.41308595460396</v>
      </c>
      <c r="D264" s="9">
        <v>-70.89939003973495</v>
      </c>
      <c r="E264" s="9">
        <v>-102.95366259963566</v>
      </c>
      <c r="F264" s="9">
        <v>-1.4211385245890398</v>
      </c>
      <c r="G264" s="9">
        <v>25.295225527031107</v>
      </c>
      <c r="H264" s="9">
        <v>113.62240382032303</v>
      </c>
      <c r="I264" s="9">
        <v>0</v>
      </c>
      <c r="J264" s="9">
        <v>35.140691491576945</v>
      </c>
      <c r="K264" s="9">
        <v>-2.189218075614235</v>
      </c>
      <c r="L264" s="9">
        <v>-94</v>
      </c>
      <c r="M264" s="23">
        <v>-94</v>
      </c>
      <c r="O264" s="35" t="str">
        <f t="shared" si="3"/>
        <v>Vansbro</v>
      </c>
    </row>
    <row r="265" spans="1:15" ht="12.75" customHeight="1">
      <c r="A265" s="39" t="s">
        <v>248</v>
      </c>
      <c r="B265" s="9">
        <v>5.114910505402804</v>
      </c>
      <c r="C265" s="9">
        <v>169.41308595460396</v>
      </c>
      <c r="D265" s="9">
        <v>-242.89939003973495</v>
      </c>
      <c r="E265" s="9">
        <v>62.04633740036434</v>
      </c>
      <c r="F265" s="9">
        <v>-1.4211385245890398</v>
      </c>
      <c r="G265" s="9">
        <v>317.2952255270311</v>
      </c>
      <c r="H265" s="9">
        <v>-7.377596179676971</v>
      </c>
      <c r="I265" s="9">
        <v>0</v>
      </c>
      <c r="J265" s="9">
        <v>36.140691491576945</v>
      </c>
      <c r="K265" s="9">
        <v>-7.189218075614235</v>
      </c>
      <c r="L265" s="9">
        <v>331</v>
      </c>
      <c r="M265" s="23">
        <v>331</v>
      </c>
      <c r="O265" s="35" t="str">
        <f t="shared" si="3"/>
        <v>Älvdalen</v>
      </c>
    </row>
    <row r="266" spans="1:13" ht="12.75" customHeight="1">
      <c r="A266" s="40" t="s">
        <v>348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23"/>
    </row>
    <row r="267" spans="1:15" ht="12.75" customHeight="1">
      <c r="A267" s="38" t="s">
        <v>330</v>
      </c>
      <c r="B267" s="9">
        <v>-77.8850894945972</v>
      </c>
      <c r="C267" s="9">
        <v>-45.58691404539604</v>
      </c>
      <c r="D267" s="9">
        <v>119.10060996026505</v>
      </c>
      <c r="E267" s="9">
        <v>-109.95366259963566</v>
      </c>
      <c r="F267" s="9">
        <v>-1.4211385245890398</v>
      </c>
      <c r="G267" s="9">
        <v>230.2952255270311</v>
      </c>
      <c r="H267" s="9">
        <v>-36.37759617967697</v>
      </c>
      <c r="I267" s="9">
        <v>0</v>
      </c>
      <c r="J267" s="9">
        <v>-3.8593085084230836</v>
      </c>
      <c r="K267" s="9">
        <v>-5.189218075614235</v>
      </c>
      <c r="L267" s="9">
        <v>69</v>
      </c>
      <c r="M267" s="23">
        <v>69</v>
      </c>
      <c r="O267" s="35" t="str">
        <f t="shared" si="3"/>
        <v>Bollnäs</v>
      </c>
    </row>
    <row r="268" spans="1:15" ht="12.75" customHeight="1">
      <c r="A268" s="39" t="s">
        <v>249</v>
      </c>
      <c r="B268" s="9">
        <v>-56.885089494597196</v>
      </c>
      <c r="C268" s="9">
        <v>-1.5869140453960426</v>
      </c>
      <c r="D268" s="9">
        <v>-8.899390039734953</v>
      </c>
      <c r="E268" s="9">
        <v>9.046337400364337</v>
      </c>
      <c r="F268" s="9">
        <v>-1.4211385245890398</v>
      </c>
      <c r="G268" s="9">
        <v>93.2952255270311</v>
      </c>
      <c r="H268" s="9">
        <v>33.62240382032304</v>
      </c>
      <c r="I268" s="9">
        <v>0</v>
      </c>
      <c r="J268" s="9">
        <v>-2.8593085084230836</v>
      </c>
      <c r="K268" s="9">
        <v>-2.189218075614235</v>
      </c>
      <c r="L268" s="9">
        <v>62</v>
      </c>
      <c r="M268" s="23">
        <v>62</v>
      </c>
      <c r="O268" s="35" t="str">
        <f t="shared" si="3"/>
        <v>Gävle</v>
      </c>
    </row>
    <row r="269" spans="1:15" ht="12.75" customHeight="1">
      <c r="A269" s="39" t="s">
        <v>250</v>
      </c>
      <c r="B269" s="9">
        <v>-188.8850894945972</v>
      </c>
      <c r="C269" s="9">
        <v>147.41308595460396</v>
      </c>
      <c r="D269" s="9">
        <v>-147.89939003973495</v>
      </c>
      <c r="E269" s="9">
        <v>160.04633740036434</v>
      </c>
      <c r="F269" s="9">
        <v>-1.4211385245890398</v>
      </c>
      <c r="G269" s="9">
        <v>134.2952255270311</v>
      </c>
      <c r="H269" s="9">
        <v>4.622403820323029</v>
      </c>
      <c r="I269" s="9">
        <v>0</v>
      </c>
      <c r="J269" s="9">
        <v>-3.8593085084230836</v>
      </c>
      <c r="K269" s="9">
        <v>-7.189218075614235</v>
      </c>
      <c r="L269" s="9">
        <v>97</v>
      </c>
      <c r="M269" s="23">
        <v>97</v>
      </c>
      <c r="O269" s="35" t="str">
        <f t="shared" si="3"/>
        <v>Hofors</v>
      </c>
    </row>
    <row r="270" spans="1:15" ht="12.75" customHeight="1">
      <c r="A270" s="39" t="s">
        <v>251</v>
      </c>
      <c r="B270" s="9">
        <v>-113.8850894945972</v>
      </c>
      <c r="C270" s="9">
        <v>-115.58691404539604</v>
      </c>
      <c r="D270" s="9">
        <v>32.10060996026505</v>
      </c>
      <c r="E270" s="9">
        <v>26.046337400364337</v>
      </c>
      <c r="F270" s="9">
        <v>-1.4211385245890398</v>
      </c>
      <c r="G270" s="9">
        <v>78.2952255270311</v>
      </c>
      <c r="H270" s="9">
        <v>-41.37759617967696</v>
      </c>
      <c r="I270" s="9">
        <v>0</v>
      </c>
      <c r="J270" s="9">
        <v>-3.8593085084230836</v>
      </c>
      <c r="K270" s="9">
        <v>-4.189218075614235</v>
      </c>
      <c r="L270" s="9">
        <v>-144</v>
      </c>
      <c r="M270" s="23">
        <v>-144</v>
      </c>
      <c r="O270" s="35" t="str">
        <f t="shared" si="3"/>
        <v>Hudiksvall</v>
      </c>
    </row>
    <row r="271" spans="1:15" ht="12.75" customHeight="1">
      <c r="A271" s="39" t="s">
        <v>252</v>
      </c>
      <c r="B271" s="9">
        <v>-132.8850894945972</v>
      </c>
      <c r="C271" s="9">
        <v>37.41308595460396</v>
      </c>
      <c r="D271" s="9">
        <v>26.100609960265047</v>
      </c>
      <c r="E271" s="9">
        <v>-13.953662599635663</v>
      </c>
      <c r="F271" s="9">
        <v>-1.4211385245890398</v>
      </c>
      <c r="G271" s="9">
        <v>422.2952255270311</v>
      </c>
      <c r="H271" s="9">
        <v>-31.37759617967697</v>
      </c>
      <c r="I271" s="9">
        <v>0</v>
      </c>
      <c r="J271" s="9">
        <v>24.140691491576945</v>
      </c>
      <c r="K271" s="9">
        <v>-7.189218075614235</v>
      </c>
      <c r="L271" s="9">
        <v>323</v>
      </c>
      <c r="M271" s="23">
        <v>323</v>
      </c>
      <c r="O271" s="35" t="str">
        <f t="shared" si="3"/>
        <v>Ljusdal</v>
      </c>
    </row>
    <row r="272" spans="1:15" ht="12.75" customHeight="1">
      <c r="A272" s="39" t="s">
        <v>253</v>
      </c>
      <c r="B272" s="9">
        <v>-142.8850894945972</v>
      </c>
      <c r="C272" s="9">
        <v>-274.58691404539604</v>
      </c>
      <c r="D272" s="9">
        <v>310.10060996026505</v>
      </c>
      <c r="E272" s="9">
        <v>-52.95366259963566</v>
      </c>
      <c r="F272" s="9">
        <v>-1.4211385245890398</v>
      </c>
      <c r="G272" s="9">
        <v>296.2952255270311</v>
      </c>
      <c r="H272" s="9">
        <v>-105.37759617967697</v>
      </c>
      <c r="I272" s="9">
        <v>0</v>
      </c>
      <c r="J272" s="9">
        <v>7.140691491576888</v>
      </c>
      <c r="K272" s="9">
        <v>-7.189218075614235</v>
      </c>
      <c r="L272" s="9">
        <v>29</v>
      </c>
      <c r="M272" s="23">
        <v>29</v>
      </c>
      <c r="O272" s="35" t="str">
        <f t="shared" si="3"/>
        <v>Nordanstig</v>
      </c>
    </row>
    <row r="273" spans="1:15" ht="12.75" customHeight="1">
      <c r="A273" s="39" t="s">
        <v>254</v>
      </c>
      <c r="B273" s="9">
        <v>-315.8850894945972</v>
      </c>
      <c r="C273" s="9">
        <v>-386.58691404539604</v>
      </c>
      <c r="D273" s="9">
        <v>104.10060996026505</v>
      </c>
      <c r="E273" s="9">
        <v>-165.95366259963566</v>
      </c>
      <c r="F273" s="9">
        <v>-1.4211385245890398</v>
      </c>
      <c r="G273" s="9">
        <v>364.2952255270311</v>
      </c>
      <c r="H273" s="9">
        <v>-68.37759617967697</v>
      </c>
      <c r="I273" s="9">
        <v>0</v>
      </c>
      <c r="J273" s="9">
        <v>35.140691491576945</v>
      </c>
      <c r="K273" s="9">
        <v>-13.189218075614235</v>
      </c>
      <c r="L273" s="9">
        <v>-448</v>
      </c>
      <c r="M273" s="23">
        <v>-448</v>
      </c>
      <c r="O273" s="35" t="str">
        <f t="shared" si="3"/>
        <v>Ockelbo</v>
      </c>
    </row>
    <row r="274" spans="1:15" ht="12.75" customHeight="1">
      <c r="A274" s="39" t="s">
        <v>255</v>
      </c>
      <c r="B274" s="9">
        <v>-94.8850894945972</v>
      </c>
      <c r="C274" s="9">
        <v>-212.58691404539604</v>
      </c>
      <c r="D274" s="9">
        <v>83.10060996026505</v>
      </c>
      <c r="E274" s="9">
        <v>-92.95366259963566</v>
      </c>
      <c r="F274" s="9">
        <v>-1.4211385245890398</v>
      </c>
      <c r="G274" s="9">
        <v>117.2952255270311</v>
      </c>
      <c r="H274" s="9">
        <v>13.62240382032303</v>
      </c>
      <c r="I274" s="9">
        <v>0</v>
      </c>
      <c r="J274" s="9">
        <v>7.140691491576888</v>
      </c>
      <c r="K274" s="9">
        <v>-10.189218075614235</v>
      </c>
      <c r="L274" s="9">
        <v>-191</v>
      </c>
      <c r="M274" s="23">
        <v>-191</v>
      </c>
      <c r="O274" s="35" t="str">
        <f t="shared" si="3"/>
        <v>Ovanåker</v>
      </c>
    </row>
    <row r="275" spans="1:15" ht="12.75" customHeight="1">
      <c r="A275" s="39" t="s">
        <v>256</v>
      </c>
      <c r="B275" s="9">
        <v>-81.8850894945972</v>
      </c>
      <c r="C275" s="9">
        <v>32.41308595460396</v>
      </c>
      <c r="D275" s="9">
        <v>-54.89939003973495</v>
      </c>
      <c r="E275" s="9">
        <v>-24.953662599635663</v>
      </c>
      <c r="F275" s="9">
        <v>-1.4211385245890398</v>
      </c>
      <c r="G275" s="9">
        <v>50.29522552703111</v>
      </c>
      <c r="H275" s="9">
        <v>-53.37759617967697</v>
      </c>
      <c r="I275" s="9">
        <v>0</v>
      </c>
      <c r="J275" s="9">
        <v>-3.8593085084230836</v>
      </c>
      <c r="K275" s="9">
        <v>-6.189218075614235</v>
      </c>
      <c r="L275" s="9">
        <v>-144</v>
      </c>
      <c r="M275" s="23">
        <v>-144</v>
      </c>
      <c r="O275" s="35" t="str">
        <f t="shared" si="3"/>
        <v>Sandviken</v>
      </c>
    </row>
    <row r="276" spans="1:15" ht="12.75" customHeight="1">
      <c r="A276" s="39" t="s">
        <v>257</v>
      </c>
      <c r="B276" s="9">
        <v>-208.8850894945972</v>
      </c>
      <c r="C276" s="9">
        <v>-140.58691404539604</v>
      </c>
      <c r="D276" s="9">
        <v>230.10060996026505</v>
      </c>
      <c r="E276" s="9">
        <v>27.046337400364337</v>
      </c>
      <c r="F276" s="9">
        <v>-1.4211385245890398</v>
      </c>
      <c r="G276" s="9">
        <v>199.2952255270311</v>
      </c>
      <c r="H276" s="9">
        <v>48.62240382032303</v>
      </c>
      <c r="I276" s="9">
        <v>0</v>
      </c>
      <c r="J276" s="9">
        <v>-3.8593085084230836</v>
      </c>
      <c r="K276" s="9">
        <v>-1.1892180756142352</v>
      </c>
      <c r="L276" s="9">
        <v>149</v>
      </c>
      <c r="M276" s="23">
        <v>149</v>
      </c>
      <c r="O276" s="35" t="str">
        <f t="shared" si="3"/>
        <v>Söderhamn</v>
      </c>
    </row>
    <row r="277" spans="1:13" ht="12.75" customHeight="1">
      <c r="A277" s="40" t="s">
        <v>349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23"/>
    </row>
    <row r="278" spans="1:15" ht="12.75" customHeight="1">
      <c r="A278" s="38" t="s">
        <v>331</v>
      </c>
      <c r="B278" s="9">
        <v>-145.8850894945972</v>
      </c>
      <c r="C278" s="9">
        <v>-64.58691404539604</v>
      </c>
      <c r="D278" s="9">
        <v>101.10060996026505</v>
      </c>
      <c r="E278" s="9">
        <v>244.04633740036434</v>
      </c>
      <c r="F278" s="9">
        <v>-1.4211385245890398</v>
      </c>
      <c r="G278" s="9">
        <v>-4.704774472968893</v>
      </c>
      <c r="H278" s="9">
        <v>38.62240382032303</v>
      </c>
      <c r="I278" s="9">
        <v>0</v>
      </c>
      <c r="J278" s="9">
        <v>0.1406914915769164</v>
      </c>
      <c r="K278" s="9">
        <v>-6.189218075614235</v>
      </c>
      <c r="L278" s="9">
        <v>161</v>
      </c>
      <c r="M278" s="23">
        <v>161</v>
      </c>
      <c r="O278" s="35" t="str">
        <f t="shared" si="3"/>
        <v>Härnösand</v>
      </c>
    </row>
    <row r="279" spans="1:15" ht="12.75" customHeight="1">
      <c r="A279" s="39" t="s">
        <v>258</v>
      </c>
      <c r="B279" s="9">
        <v>-204.8850894945972</v>
      </c>
      <c r="C279" s="9">
        <v>108.41308595460396</v>
      </c>
      <c r="D279" s="9">
        <v>75.10060996026505</v>
      </c>
      <c r="E279" s="9">
        <v>69.04633740036434</v>
      </c>
      <c r="F279" s="9">
        <v>-1.4211385245890398</v>
      </c>
      <c r="G279" s="9">
        <v>-43.70477447296889</v>
      </c>
      <c r="H279" s="9">
        <v>-51.377596179677084</v>
      </c>
      <c r="I279" s="9">
        <v>0</v>
      </c>
      <c r="J279" s="9">
        <v>1.1406914915769164</v>
      </c>
      <c r="K279" s="9">
        <v>-8.189218075614235</v>
      </c>
      <c r="L279" s="9">
        <v>-56</v>
      </c>
      <c r="M279" s="23">
        <v>-56</v>
      </c>
      <c r="O279" s="35" t="str">
        <f t="shared" si="3"/>
        <v>Kramfors</v>
      </c>
    </row>
    <row r="280" spans="1:15" ht="12.75" customHeight="1">
      <c r="A280" s="39" t="s">
        <v>259</v>
      </c>
      <c r="B280" s="9">
        <v>-145.8850894945972</v>
      </c>
      <c r="C280" s="9">
        <v>-116.58691404539604</v>
      </c>
      <c r="D280" s="9">
        <v>-59.89939003973495</v>
      </c>
      <c r="E280" s="9">
        <v>127.04633740036434</v>
      </c>
      <c r="F280" s="9">
        <v>-1.4211385245890398</v>
      </c>
      <c r="G280" s="9">
        <v>421.2952255270311</v>
      </c>
      <c r="H280" s="9">
        <v>2.6224038203229156</v>
      </c>
      <c r="I280" s="9">
        <v>0</v>
      </c>
      <c r="J280" s="9">
        <v>6.140691491576916</v>
      </c>
      <c r="K280" s="9">
        <v>-7.189218075614235</v>
      </c>
      <c r="L280" s="9">
        <v>226</v>
      </c>
      <c r="M280" s="23">
        <v>226</v>
      </c>
      <c r="O280" s="35" t="str">
        <f t="shared" si="3"/>
        <v>Sollefteå</v>
      </c>
    </row>
    <row r="281" spans="1:15" ht="12.75" customHeight="1">
      <c r="A281" s="39" t="s">
        <v>260</v>
      </c>
      <c r="B281" s="9">
        <v>38.114910505402804</v>
      </c>
      <c r="C281" s="9">
        <v>-2.5869140453960426</v>
      </c>
      <c r="D281" s="9">
        <v>5.1006099602650465</v>
      </c>
      <c r="E281" s="9">
        <v>3.0463374003643366</v>
      </c>
      <c r="F281" s="9">
        <v>-1.4211385245890398</v>
      </c>
      <c r="G281" s="9">
        <v>121.2952255270311</v>
      </c>
      <c r="H281" s="9">
        <v>33.62240382032304</v>
      </c>
      <c r="I281" s="9">
        <v>0</v>
      </c>
      <c r="J281" s="9">
        <v>1.1406914915769164</v>
      </c>
      <c r="K281" s="9">
        <v>-5.189218075614235</v>
      </c>
      <c r="L281" s="9">
        <v>193</v>
      </c>
      <c r="M281" s="23">
        <v>193</v>
      </c>
      <c r="O281" s="35" t="str">
        <f t="shared" si="3"/>
        <v>Sundsvall</v>
      </c>
    </row>
    <row r="282" spans="1:15" ht="12.75" customHeight="1">
      <c r="A282" s="39" t="s">
        <v>261</v>
      </c>
      <c r="B282" s="9">
        <v>-206.8850894945972</v>
      </c>
      <c r="C282" s="9">
        <v>179.41308595460396</v>
      </c>
      <c r="D282" s="9">
        <v>7.1006099602650465</v>
      </c>
      <c r="E282" s="9">
        <v>123.04633740036434</v>
      </c>
      <c r="F282" s="9">
        <v>-1.4211385245890398</v>
      </c>
      <c r="G282" s="9">
        <v>-40.70477447296889</v>
      </c>
      <c r="H282" s="9">
        <v>-121.37759617967696</v>
      </c>
      <c r="I282" s="9">
        <v>0</v>
      </c>
      <c r="J282" s="9">
        <v>0.1406914915769164</v>
      </c>
      <c r="K282" s="9">
        <v>-8.189218075614235</v>
      </c>
      <c r="L282" s="9">
        <v>-69</v>
      </c>
      <c r="M282" s="23">
        <v>-69</v>
      </c>
      <c r="O282" s="35" t="str">
        <f t="shared" si="3"/>
        <v>Timrå</v>
      </c>
    </row>
    <row r="283" spans="1:15" ht="12.75" customHeight="1">
      <c r="A283" s="39" t="s">
        <v>262</v>
      </c>
      <c r="B283" s="9">
        <v>-13.885089494597196</v>
      </c>
      <c r="C283" s="9">
        <v>-6.586914045396043</v>
      </c>
      <c r="D283" s="9">
        <v>-1.8993900397349535</v>
      </c>
      <c r="E283" s="9">
        <v>161.04633740036434</v>
      </c>
      <c r="F283" s="9">
        <v>-1.4211385245890398</v>
      </c>
      <c r="G283" s="9">
        <v>424.2952255270311</v>
      </c>
      <c r="H283" s="9">
        <v>-14.37759617967697</v>
      </c>
      <c r="I283" s="9">
        <v>0</v>
      </c>
      <c r="J283" s="9">
        <v>32.140691491576945</v>
      </c>
      <c r="K283" s="9">
        <v>-6.189218075614235</v>
      </c>
      <c r="L283" s="9">
        <v>573</v>
      </c>
      <c r="M283" s="23">
        <v>573</v>
      </c>
      <c r="O283" s="35" t="str">
        <f t="shared" si="3"/>
        <v>Ånge</v>
      </c>
    </row>
    <row r="284" spans="1:15" ht="12.75" customHeight="1">
      <c r="A284" s="39" t="s">
        <v>263</v>
      </c>
      <c r="B284" s="9">
        <v>-77.8850894945972</v>
      </c>
      <c r="C284" s="9">
        <v>-34.58691404539604</v>
      </c>
      <c r="D284" s="9">
        <v>27.100609960265047</v>
      </c>
      <c r="E284" s="9">
        <v>7.046337400364337</v>
      </c>
      <c r="F284" s="9">
        <v>-1.4211385245890398</v>
      </c>
      <c r="G284" s="9">
        <v>68.2952255270311</v>
      </c>
      <c r="H284" s="9">
        <v>-131.37759617967697</v>
      </c>
      <c r="I284" s="9">
        <v>0</v>
      </c>
      <c r="J284" s="9">
        <v>3.1406914915769164</v>
      </c>
      <c r="K284" s="9">
        <v>-7.189218075614235</v>
      </c>
      <c r="L284" s="9">
        <v>-147</v>
      </c>
      <c r="M284" s="23">
        <v>-147</v>
      </c>
      <c r="O284" s="35" t="str">
        <f t="shared" si="3"/>
        <v>Örnsköldsvik</v>
      </c>
    </row>
    <row r="285" spans="1:13" ht="12.75" customHeight="1">
      <c r="A285" s="40" t="s">
        <v>350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23"/>
    </row>
    <row r="286" spans="1:15" ht="12.75" customHeight="1">
      <c r="A286" s="38" t="s">
        <v>332</v>
      </c>
      <c r="B286" s="9">
        <v>-169.8850894945972</v>
      </c>
      <c r="C286" s="9">
        <v>-209.58691404539604</v>
      </c>
      <c r="D286" s="9">
        <v>-119.89939003973495</v>
      </c>
      <c r="E286" s="9">
        <v>-53.95366259963566</v>
      </c>
      <c r="F286" s="9">
        <v>-1.4211385245890398</v>
      </c>
      <c r="G286" s="9">
        <v>396.2952255270311</v>
      </c>
      <c r="H286" s="9">
        <v>169.62240382032303</v>
      </c>
      <c r="I286" s="9">
        <v>0</v>
      </c>
      <c r="J286" s="9">
        <v>44.140691491576945</v>
      </c>
      <c r="K286" s="9">
        <v>-2.189218075614235</v>
      </c>
      <c r="L286" s="9">
        <v>53</v>
      </c>
      <c r="M286" s="23">
        <v>53</v>
      </c>
      <c r="O286" s="35" t="str">
        <f t="shared" si="3"/>
        <v>Berg</v>
      </c>
    </row>
    <row r="287" spans="1:15" ht="12.75" customHeight="1">
      <c r="A287" s="39" t="s">
        <v>264</v>
      </c>
      <c r="B287" s="9">
        <v>-159.8850894945972</v>
      </c>
      <c r="C287" s="9">
        <v>274.41308595460396</v>
      </c>
      <c r="D287" s="9">
        <v>-16.899390039734953</v>
      </c>
      <c r="E287" s="9">
        <v>70.04633740036434</v>
      </c>
      <c r="F287" s="9">
        <v>-1.4211385245890398</v>
      </c>
      <c r="G287" s="9">
        <v>308.2952255270311</v>
      </c>
      <c r="H287" s="9">
        <v>-161.37759617967708</v>
      </c>
      <c r="I287" s="9">
        <v>0</v>
      </c>
      <c r="J287" s="9">
        <v>44.140691491576945</v>
      </c>
      <c r="K287" s="9">
        <v>-2.189218075614235</v>
      </c>
      <c r="L287" s="9">
        <v>355</v>
      </c>
      <c r="M287" s="23">
        <v>355</v>
      </c>
      <c r="O287" s="35" t="str">
        <f t="shared" si="3"/>
        <v>Bräcke</v>
      </c>
    </row>
    <row r="288" spans="1:15" ht="12.75" customHeight="1">
      <c r="A288" s="39" t="s">
        <v>265</v>
      </c>
      <c r="B288" s="9">
        <v>-203.8850894945972</v>
      </c>
      <c r="C288" s="9">
        <v>-71.58691404539604</v>
      </c>
      <c r="D288" s="9">
        <v>293.10060996026505</v>
      </c>
      <c r="E288" s="9">
        <v>21.046337400364337</v>
      </c>
      <c r="F288" s="9">
        <v>-1.4211385245890398</v>
      </c>
      <c r="G288" s="9">
        <v>379.2952255270311</v>
      </c>
      <c r="H288" s="9">
        <v>17.62240382032303</v>
      </c>
      <c r="I288" s="9">
        <v>0</v>
      </c>
      <c r="J288" s="9">
        <v>35.140691491576945</v>
      </c>
      <c r="K288" s="9">
        <v>0.8107819243857648</v>
      </c>
      <c r="L288" s="9">
        <v>470</v>
      </c>
      <c r="M288" s="23">
        <v>470</v>
      </c>
      <c r="O288" s="35" t="str">
        <f t="shared" si="3"/>
        <v>Härjedalen</v>
      </c>
    </row>
    <row r="289" spans="1:15" ht="12.75" customHeight="1">
      <c r="A289" s="39" t="s">
        <v>266</v>
      </c>
      <c r="B289" s="9">
        <v>121.1149105054028</v>
      </c>
      <c r="C289" s="9">
        <v>-205.58691404539604</v>
      </c>
      <c r="D289" s="9">
        <v>57.10060996026505</v>
      </c>
      <c r="E289" s="9">
        <v>-101.95366259963566</v>
      </c>
      <c r="F289" s="9">
        <v>-1.4211385245890398</v>
      </c>
      <c r="G289" s="9">
        <v>-160.7047744729689</v>
      </c>
      <c r="H289" s="9">
        <v>-110.37759617967696</v>
      </c>
      <c r="I289" s="9">
        <v>0</v>
      </c>
      <c r="J289" s="9">
        <v>33.140691491576945</v>
      </c>
      <c r="K289" s="9">
        <v>-5.189218075614235</v>
      </c>
      <c r="L289" s="9">
        <v>-374</v>
      </c>
      <c r="M289" s="23">
        <v>-374</v>
      </c>
      <c r="O289" s="35" t="str">
        <f t="shared" si="3"/>
        <v>Krokom</v>
      </c>
    </row>
    <row r="290" spans="1:15" ht="12.75" customHeight="1">
      <c r="A290" s="39" t="s">
        <v>267</v>
      </c>
      <c r="B290" s="9">
        <v>-150.8850894945972</v>
      </c>
      <c r="C290" s="9">
        <v>-299.58691404539604</v>
      </c>
      <c r="D290" s="9">
        <v>172.10060996026505</v>
      </c>
      <c r="E290" s="9">
        <v>194.04633740036434</v>
      </c>
      <c r="F290" s="9">
        <v>-1.4211385245890398</v>
      </c>
      <c r="G290" s="9">
        <v>15.295225527031107</v>
      </c>
      <c r="H290" s="9">
        <v>-118.37759617967708</v>
      </c>
      <c r="I290" s="9">
        <v>0</v>
      </c>
      <c r="J290" s="9">
        <v>44.140691491576945</v>
      </c>
      <c r="K290" s="9">
        <v>4.810781924385765</v>
      </c>
      <c r="L290" s="9">
        <v>-140</v>
      </c>
      <c r="M290" s="23">
        <v>-140</v>
      </c>
      <c r="O290" s="35" t="str">
        <f aca="true" t="shared" si="4" ref="O290:O324">A290</f>
        <v>Ragunda</v>
      </c>
    </row>
    <row r="291" spans="1:15" ht="12.75" customHeight="1">
      <c r="A291" s="39" t="s">
        <v>268</v>
      </c>
      <c r="B291" s="9">
        <v>-81.8850894945972</v>
      </c>
      <c r="C291" s="9">
        <v>-171.58691404539604</v>
      </c>
      <c r="D291" s="9">
        <v>30.100609960265047</v>
      </c>
      <c r="E291" s="9">
        <v>-111.95366259963566</v>
      </c>
      <c r="F291" s="9">
        <v>-1.4211385245890398</v>
      </c>
      <c r="G291" s="9">
        <v>175.2952255270311</v>
      </c>
      <c r="H291" s="9">
        <v>6.622403820322916</v>
      </c>
      <c r="I291" s="9">
        <v>0</v>
      </c>
      <c r="J291" s="9">
        <v>33.140691491576945</v>
      </c>
      <c r="K291" s="9">
        <v>-3.189218075614235</v>
      </c>
      <c r="L291" s="9">
        <v>-125</v>
      </c>
      <c r="M291" s="23">
        <v>-125</v>
      </c>
      <c r="O291" s="35" t="str">
        <f t="shared" si="4"/>
        <v>Strömsund</v>
      </c>
    </row>
    <row r="292" spans="1:15" ht="12.75" customHeight="1">
      <c r="A292" s="39" t="s">
        <v>269</v>
      </c>
      <c r="B292" s="9">
        <v>-19.885089494597196</v>
      </c>
      <c r="C292" s="9">
        <v>186.41308595460396</v>
      </c>
      <c r="D292" s="9">
        <v>-155.89939003973495</v>
      </c>
      <c r="E292" s="9">
        <v>63.04633740036434</v>
      </c>
      <c r="F292" s="9">
        <v>-1.4211385245890398</v>
      </c>
      <c r="G292" s="9">
        <v>-41.70477447296889</v>
      </c>
      <c r="H292" s="9">
        <v>46.62240382032304</v>
      </c>
      <c r="I292" s="9">
        <v>0</v>
      </c>
      <c r="J292" s="9">
        <v>44.140691491576945</v>
      </c>
      <c r="K292" s="9">
        <v>-1.1892180756142352</v>
      </c>
      <c r="L292" s="9">
        <v>120</v>
      </c>
      <c r="M292" s="23">
        <v>120</v>
      </c>
      <c r="O292" s="35" t="str">
        <f t="shared" si="4"/>
        <v>Åre</v>
      </c>
    </row>
    <row r="293" spans="1:15" ht="12.75" customHeight="1">
      <c r="A293" s="39" t="s">
        <v>270</v>
      </c>
      <c r="B293" s="9">
        <v>62.114910505402804</v>
      </c>
      <c r="C293" s="9">
        <v>-52.58691404539604</v>
      </c>
      <c r="D293" s="9">
        <v>27.100609960265047</v>
      </c>
      <c r="E293" s="9">
        <v>8.046337400364337</v>
      </c>
      <c r="F293" s="9">
        <v>-1.4211385245890398</v>
      </c>
      <c r="G293" s="9">
        <v>105.2952255270311</v>
      </c>
      <c r="H293" s="9">
        <v>14.622403820323044</v>
      </c>
      <c r="I293" s="9">
        <v>0</v>
      </c>
      <c r="J293" s="9">
        <v>7.140691491576888</v>
      </c>
      <c r="K293" s="9">
        <v>-3.189218075614235</v>
      </c>
      <c r="L293" s="9">
        <v>167</v>
      </c>
      <c r="M293" s="23">
        <v>167</v>
      </c>
      <c r="O293" s="35" t="str">
        <f t="shared" si="4"/>
        <v>Östersund</v>
      </c>
    </row>
    <row r="294" spans="1:13" ht="12.75" customHeight="1">
      <c r="A294" s="40" t="s">
        <v>351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23"/>
    </row>
    <row r="295" spans="1:15" ht="12.75" customHeight="1">
      <c r="A295" s="38" t="s">
        <v>333</v>
      </c>
      <c r="B295" s="9">
        <v>42.114910505402804</v>
      </c>
      <c r="C295" s="9">
        <v>239.41308595460396</v>
      </c>
      <c r="D295" s="9">
        <v>217.10060996026505</v>
      </c>
      <c r="E295" s="9">
        <v>-198.95366259963566</v>
      </c>
      <c r="F295" s="9">
        <v>-1.4211385245890398</v>
      </c>
      <c r="G295" s="9">
        <v>565.2952255270311</v>
      </c>
      <c r="H295" s="9">
        <v>90.62240382032303</v>
      </c>
      <c r="I295" s="9">
        <v>0</v>
      </c>
      <c r="J295" s="9">
        <v>40.140691491576945</v>
      </c>
      <c r="K295" s="9">
        <v>-2.189218075614235</v>
      </c>
      <c r="L295" s="9">
        <v>992</v>
      </c>
      <c r="M295" s="23">
        <v>992</v>
      </c>
      <c r="O295" s="35" t="str">
        <f t="shared" si="4"/>
        <v>Bjurholm</v>
      </c>
    </row>
    <row r="296" spans="1:15" ht="12.75" customHeight="1">
      <c r="A296" s="39" t="s">
        <v>271</v>
      </c>
      <c r="B296" s="9">
        <v>-128.8850894945972</v>
      </c>
      <c r="C296" s="9">
        <v>123.41308595460396</v>
      </c>
      <c r="D296" s="9">
        <v>-528.899390039735</v>
      </c>
      <c r="E296" s="9">
        <v>217.04633740036434</v>
      </c>
      <c r="F296" s="9">
        <v>-1.4211385245890398</v>
      </c>
      <c r="G296" s="9">
        <v>752.2952255270302</v>
      </c>
      <c r="H296" s="9">
        <v>-213.37759617967708</v>
      </c>
      <c r="I296" s="9">
        <v>0</v>
      </c>
      <c r="J296" s="9">
        <v>45.140691491576945</v>
      </c>
      <c r="K296" s="9">
        <v>-7.189218075614235</v>
      </c>
      <c r="L296" s="9">
        <v>258</v>
      </c>
      <c r="M296" s="23">
        <v>258</v>
      </c>
      <c r="O296" s="35" t="str">
        <f t="shared" si="4"/>
        <v>Dorotea</v>
      </c>
    </row>
    <row r="297" spans="1:15" ht="12.75" customHeight="1">
      <c r="A297" s="39" t="s">
        <v>272</v>
      </c>
      <c r="B297" s="9">
        <v>-293.8850894945972</v>
      </c>
      <c r="C297" s="9">
        <v>4.413085954603957</v>
      </c>
      <c r="D297" s="9">
        <v>132.10060996026505</v>
      </c>
      <c r="E297" s="9">
        <v>-64.95366259963566</v>
      </c>
      <c r="F297" s="9">
        <v>-1.4211385245890398</v>
      </c>
      <c r="G297" s="9">
        <v>388.2952255270311</v>
      </c>
      <c r="H297" s="9">
        <v>-95.37759617967697</v>
      </c>
      <c r="I297" s="9">
        <v>0</v>
      </c>
      <c r="J297" s="9">
        <v>24.140691491576945</v>
      </c>
      <c r="K297" s="9">
        <v>-5.189218075614235</v>
      </c>
      <c r="L297" s="9">
        <v>88</v>
      </c>
      <c r="M297" s="23">
        <v>88</v>
      </c>
      <c r="O297" s="35" t="str">
        <f t="shared" si="4"/>
        <v>Lycksele</v>
      </c>
    </row>
    <row r="298" spans="1:15" ht="12.75" customHeight="1">
      <c r="A298" s="39" t="s">
        <v>273</v>
      </c>
      <c r="B298" s="9">
        <v>-132.8850894945972</v>
      </c>
      <c r="C298" s="9">
        <v>-123.58691404539604</v>
      </c>
      <c r="D298" s="9">
        <v>-82.89939003973495</v>
      </c>
      <c r="E298" s="9">
        <v>247.04633740036434</v>
      </c>
      <c r="F298" s="9">
        <v>-1.4211385245890398</v>
      </c>
      <c r="G298" s="9">
        <v>197.2952255270311</v>
      </c>
      <c r="H298" s="9">
        <v>203.62240382032292</v>
      </c>
      <c r="I298" s="9">
        <v>0</v>
      </c>
      <c r="J298" s="9">
        <v>36.140691491576945</v>
      </c>
      <c r="K298" s="9">
        <v>-3.189218075614235</v>
      </c>
      <c r="L298" s="9">
        <v>340</v>
      </c>
      <c r="M298" s="23">
        <v>340</v>
      </c>
      <c r="O298" s="35" t="str">
        <f t="shared" si="4"/>
        <v>Malå</v>
      </c>
    </row>
    <row r="299" spans="1:15" ht="12.75" customHeight="1">
      <c r="A299" s="39" t="s">
        <v>274</v>
      </c>
      <c r="B299" s="9">
        <v>-79.8850894945972</v>
      </c>
      <c r="C299" s="9">
        <v>7.413085954603957</v>
      </c>
      <c r="D299" s="9">
        <v>-291.89939003973495</v>
      </c>
      <c r="E299" s="9">
        <v>-180.95366259963566</v>
      </c>
      <c r="F299" s="9">
        <v>-1.4211385245890398</v>
      </c>
      <c r="G299" s="9">
        <v>251.2952255270311</v>
      </c>
      <c r="H299" s="9">
        <v>31.62240382032303</v>
      </c>
      <c r="I299" s="9">
        <v>0</v>
      </c>
      <c r="J299" s="9">
        <v>15.140691491576945</v>
      </c>
      <c r="K299" s="9">
        <v>-5.189218075614235</v>
      </c>
      <c r="L299" s="9">
        <v>-254</v>
      </c>
      <c r="M299" s="23">
        <v>-254</v>
      </c>
      <c r="O299" s="35" t="str">
        <f t="shared" si="4"/>
        <v>Nordmaling</v>
      </c>
    </row>
    <row r="300" spans="1:15" ht="12.75" customHeight="1">
      <c r="A300" s="39" t="s">
        <v>275</v>
      </c>
      <c r="B300" s="9">
        <v>-118.8850894945972</v>
      </c>
      <c r="C300" s="9">
        <v>-198.58691404539604</v>
      </c>
      <c r="D300" s="9">
        <v>-273.89939003973495</v>
      </c>
      <c r="E300" s="9">
        <v>-55.95366259963566</v>
      </c>
      <c r="F300" s="9">
        <v>-1.4211385245890398</v>
      </c>
      <c r="G300" s="9">
        <v>-54.70477447296889</v>
      </c>
      <c r="H300" s="9">
        <v>-61.377596179677084</v>
      </c>
      <c r="I300" s="9">
        <v>0</v>
      </c>
      <c r="J300" s="9">
        <v>45.140691491576945</v>
      </c>
      <c r="K300" s="9">
        <v>-5.189218075614235</v>
      </c>
      <c r="L300" s="9">
        <v>-725</v>
      </c>
      <c r="M300" s="23">
        <v>-725</v>
      </c>
      <c r="O300" s="35" t="str">
        <f t="shared" si="4"/>
        <v>Norsjö</v>
      </c>
    </row>
    <row r="301" spans="1:15" ht="12.75" customHeight="1">
      <c r="A301" s="39" t="s">
        <v>276</v>
      </c>
      <c r="B301" s="9">
        <v>-60.885089494597196</v>
      </c>
      <c r="C301" s="9">
        <v>-278.58691404539604</v>
      </c>
      <c r="D301" s="9">
        <v>14.100609960265047</v>
      </c>
      <c r="E301" s="9">
        <v>-147.95366259963566</v>
      </c>
      <c r="F301" s="9">
        <v>-1.4211385245890398</v>
      </c>
      <c r="G301" s="9">
        <v>490.2952255270311</v>
      </c>
      <c r="H301" s="9">
        <v>68.62240382032303</v>
      </c>
      <c r="I301" s="9">
        <v>0</v>
      </c>
      <c r="J301" s="9">
        <v>40.140691491576945</v>
      </c>
      <c r="K301" s="9">
        <v>-2.189218075614235</v>
      </c>
      <c r="L301" s="9">
        <v>122</v>
      </c>
      <c r="M301" s="23">
        <v>122</v>
      </c>
      <c r="O301" s="35" t="str">
        <f t="shared" si="4"/>
        <v>Robertsfors</v>
      </c>
    </row>
    <row r="302" spans="1:15" ht="12.75" customHeight="1">
      <c r="A302" s="39" t="s">
        <v>277</v>
      </c>
      <c r="B302" s="9">
        <v>-91.8850894945972</v>
      </c>
      <c r="C302" s="9">
        <v>21.413085954603957</v>
      </c>
      <c r="D302" s="9">
        <v>93.10060996026505</v>
      </c>
      <c r="E302" s="9">
        <v>22.046337400364337</v>
      </c>
      <c r="F302" s="9">
        <v>-1.4211385245890398</v>
      </c>
      <c r="G302" s="9">
        <v>70.2952255270311</v>
      </c>
      <c r="H302" s="9">
        <v>-75.37759617967696</v>
      </c>
      <c r="I302" s="9">
        <v>0</v>
      </c>
      <c r="J302" s="9">
        <v>3.1406914915769164</v>
      </c>
      <c r="K302" s="9">
        <v>-8.189218075614235</v>
      </c>
      <c r="L302" s="9">
        <v>33</v>
      </c>
      <c r="M302" s="23">
        <v>33</v>
      </c>
      <c r="O302" s="35" t="str">
        <f t="shared" si="4"/>
        <v>Skellefteå</v>
      </c>
    </row>
    <row r="303" spans="1:15" ht="12.75" customHeight="1">
      <c r="A303" s="39" t="s">
        <v>278</v>
      </c>
      <c r="B303" s="9">
        <v>-131.8850894945972</v>
      </c>
      <c r="C303" s="9">
        <v>-40.58691404539604</v>
      </c>
      <c r="D303" s="9">
        <v>-41.89939003973495</v>
      </c>
      <c r="E303" s="9">
        <v>-55.95366259963566</v>
      </c>
      <c r="F303" s="9">
        <v>-1.4211385245890398</v>
      </c>
      <c r="G303" s="9">
        <v>-342.7047744729689</v>
      </c>
      <c r="H303" s="9">
        <v>10.622403820322916</v>
      </c>
      <c r="I303" s="9">
        <v>0</v>
      </c>
      <c r="J303" s="9">
        <v>46.140691491576945</v>
      </c>
      <c r="K303" s="9">
        <v>-2.189218075614235</v>
      </c>
      <c r="L303" s="9">
        <v>-560</v>
      </c>
      <c r="M303" s="23">
        <v>-560</v>
      </c>
      <c r="O303" s="35" t="str">
        <f t="shared" si="4"/>
        <v>Sorsele</v>
      </c>
    </row>
    <row r="304" spans="1:15" ht="12.75" customHeight="1">
      <c r="A304" s="39" t="s">
        <v>279</v>
      </c>
      <c r="B304" s="9">
        <v>-278.8850894945972</v>
      </c>
      <c r="C304" s="9">
        <v>134.41308595460396</v>
      </c>
      <c r="D304" s="9">
        <v>16.100609960265047</v>
      </c>
      <c r="E304" s="9">
        <v>-46.95366259963566</v>
      </c>
      <c r="F304" s="9">
        <v>-1.4211385245890398</v>
      </c>
      <c r="G304" s="9">
        <v>434.2952255270311</v>
      </c>
      <c r="H304" s="9">
        <v>-34.37759617967697</v>
      </c>
      <c r="I304" s="9">
        <v>0</v>
      </c>
      <c r="J304" s="9">
        <v>45.140691491576945</v>
      </c>
      <c r="K304" s="9">
        <v>-1.1892180756142352</v>
      </c>
      <c r="L304" s="9">
        <v>267</v>
      </c>
      <c r="M304" s="23">
        <v>267</v>
      </c>
      <c r="O304" s="35" t="str">
        <f t="shared" si="4"/>
        <v>Storuman</v>
      </c>
    </row>
    <row r="305" spans="1:15" ht="12.75" customHeight="1">
      <c r="A305" s="39" t="s">
        <v>280</v>
      </c>
      <c r="B305" s="9">
        <v>-2.885089494597196</v>
      </c>
      <c r="C305" s="9">
        <v>-32.58691404539604</v>
      </c>
      <c r="D305" s="9">
        <v>-75.89939003973495</v>
      </c>
      <c r="E305" s="9">
        <v>8.046337400364337</v>
      </c>
      <c r="F305" s="9">
        <v>-1.4211385245890398</v>
      </c>
      <c r="G305" s="9">
        <v>-35.70477447296889</v>
      </c>
      <c r="H305" s="9">
        <v>33.62240382032304</v>
      </c>
      <c r="I305" s="9">
        <v>0</v>
      </c>
      <c r="J305" s="9">
        <v>3.1406914915769164</v>
      </c>
      <c r="K305" s="9">
        <v>-2.189218075614235</v>
      </c>
      <c r="L305" s="9">
        <v>-106</v>
      </c>
      <c r="M305" s="23">
        <v>-106</v>
      </c>
      <c r="O305" s="35" t="str">
        <f t="shared" si="4"/>
        <v>Umeå</v>
      </c>
    </row>
    <row r="306" spans="1:15" ht="12.75" customHeight="1">
      <c r="A306" s="39" t="s">
        <v>281</v>
      </c>
      <c r="B306" s="9">
        <v>-117.8850894945972</v>
      </c>
      <c r="C306" s="9">
        <v>-68.58691404539604</v>
      </c>
      <c r="D306" s="9">
        <v>-57.89939003973495</v>
      </c>
      <c r="E306" s="9">
        <v>173.04633740036434</v>
      </c>
      <c r="F306" s="9">
        <v>-1.4211385245890398</v>
      </c>
      <c r="G306" s="9">
        <v>327.2952255270311</v>
      </c>
      <c r="H306" s="9">
        <v>9.622403820322916</v>
      </c>
      <c r="I306" s="9">
        <v>0</v>
      </c>
      <c r="J306" s="9">
        <v>45.140691491576945</v>
      </c>
      <c r="K306" s="9">
        <v>-4.189218075614235</v>
      </c>
      <c r="L306" s="9">
        <v>305</v>
      </c>
      <c r="M306" s="23">
        <v>305</v>
      </c>
      <c r="O306" s="35" t="str">
        <f t="shared" si="4"/>
        <v>Vilhelmina</v>
      </c>
    </row>
    <row r="307" spans="1:15" ht="12.75" customHeight="1">
      <c r="A307" s="39" t="s">
        <v>282</v>
      </c>
      <c r="B307" s="9">
        <v>-209.8850894945972</v>
      </c>
      <c r="C307" s="9">
        <v>-147.58691404539604</v>
      </c>
      <c r="D307" s="9">
        <v>-148.89939003973495</v>
      </c>
      <c r="E307" s="9">
        <v>-187.95366259963566</v>
      </c>
      <c r="F307" s="9">
        <v>-1.4211385245890398</v>
      </c>
      <c r="G307" s="9">
        <v>519.2952255270311</v>
      </c>
      <c r="H307" s="9">
        <v>185.62240382032303</v>
      </c>
      <c r="I307" s="9">
        <v>0</v>
      </c>
      <c r="J307" s="9">
        <v>40.140691491576945</v>
      </c>
      <c r="K307" s="9">
        <v>-2.189218075614235</v>
      </c>
      <c r="L307" s="9">
        <v>47</v>
      </c>
      <c r="M307" s="23">
        <v>47</v>
      </c>
      <c r="O307" s="35" t="str">
        <f t="shared" si="4"/>
        <v>Vindeln</v>
      </c>
    </row>
    <row r="308" spans="1:15" ht="12.75" customHeight="1">
      <c r="A308" s="39" t="s">
        <v>283</v>
      </c>
      <c r="B308" s="9">
        <v>-23.885089494597196</v>
      </c>
      <c r="C308" s="9">
        <v>-115.58691404539604</v>
      </c>
      <c r="D308" s="9">
        <v>140.10060996026505</v>
      </c>
      <c r="E308" s="9">
        <v>-11.953662599635663</v>
      </c>
      <c r="F308" s="9">
        <v>-1.4211385245890398</v>
      </c>
      <c r="G308" s="9">
        <v>92.2952255270311</v>
      </c>
      <c r="H308" s="9">
        <v>-153.37759617967697</v>
      </c>
      <c r="I308" s="9">
        <v>0</v>
      </c>
      <c r="J308" s="9">
        <v>2.1406914915769164</v>
      </c>
      <c r="K308" s="9">
        <v>-6.189218075614235</v>
      </c>
      <c r="L308" s="9">
        <v>-78</v>
      </c>
      <c r="M308" s="23">
        <v>-78</v>
      </c>
      <c r="O308" s="35" t="str">
        <f t="shared" si="4"/>
        <v>Vännäs</v>
      </c>
    </row>
    <row r="309" spans="1:15" ht="12.75" customHeight="1">
      <c r="A309" s="39" t="s">
        <v>284</v>
      </c>
      <c r="B309" s="9">
        <v>-170.8850894945972</v>
      </c>
      <c r="C309" s="9">
        <v>146.41308595460396</v>
      </c>
      <c r="D309" s="9">
        <v>-274.89939003973495</v>
      </c>
      <c r="E309" s="9">
        <v>73.04633740036434</v>
      </c>
      <c r="F309" s="9">
        <v>-1.4211385245890398</v>
      </c>
      <c r="G309" s="9">
        <v>280.2952255270311</v>
      </c>
      <c r="H309" s="9">
        <v>-36.377596179677084</v>
      </c>
      <c r="I309" s="9">
        <v>0</v>
      </c>
      <c r="J309" s="9">
        <v>47.140691491576945</v>
      </c>
      <c r="K309" s="9">
        <v>-1.1892180756142352</v>
      </c>
      <c r="L309" s="9">
        <v>62</v>
      </c>
      <c r="M309" s="23">
        <v>62</v>
      </c>
      <c r="O309" s="35" t="str">
        <f t="shared" si="4"/>
        <v>Åsele</v>
      </c>
    </row>
    <row r="310" spans="1:13" ht="12.75" customHeight="1">
      <c r="A310" s="40" t="s">
        <v>352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23"/>
    </row>
    <row r="311" spans="1:15" ht="12.75" customHeight="1">
      <c r="A311" s="38" t="s">
        <v>334</v>
      </c>
      <c r="B311" s="9">
        <v>-256.8850894945972</v>
      </c>
      <c r="C311" s="9">
        <v>-118.58691404539604</v>
      </c>
      <c r="D311" s="9">
        <v>-369.89939003973495</v>
      </c>
      <c r="E311" s="9">
        <v>-62.95366259963566</v>
      </c>
      <c r="F311" s="9">
        <v>-1.4211385245890398</v>
      </c>
      <c r="G311" s="9">
        <v>310.2952255270311</v>
      </c>
      <c r="H311" s="9">
        <v>-114.37759617967708</v>
      </c>
      <c r="I311" s="9">
        <v>0</v>
      </c>
      <c r="J311" s="9">
        <v>46.140691491576945</v>
      </c>
      <c r="K311" s="9">
        <v>-2.189218075614235</v>
      </c>
      <c r="L311" s="9">
        <v>-570</v>
      </c>
      <c r="M311" s="23">
        <v>-570</v>
      </c>
      <c r="O311" s="35" t="str">
        <f t="shared" si="4"/>
        <v>Arjeplog</v>
      </c>
    </row>
    <row r="312" spans="1:15" ht="12.75" customHeight="1">
      <c r="A312" s="39" t="s">
        <v>285</v>
      </c>
      <c r="B312" s="9">
        <v>-105.8850894945972</v>
      </c>
      <c r="C312" s="9">
        <v>77.41308595460396</v>
      </c>
      <c r="D312" s="9">
        <v>-340.89939003973495</v>
      </c>
      <c r="E312" s="9">
        <v>-68.95366259963566</v>
      </c>
      <c r="F312" s="9">
        <v>-1.4211385245890398</v>
      </c>
      <c r="G312" s="9">
        <v>215.2952255270311</v>
      </c>
      <c r="H312" s="9">
        <v>22.622403820322916</v>
      </c>
      <c r="I312" s="9">
        <v>0</v>
      </c>
      <c r="J312" s="9">
        <v>36.140691491576945</v>
      </c>
      <c r="K312" s="9">
        <v>-4.189218075614235</v>
      </c>
      <c r="L312" s="9">
        <v>-170</v>
      </c>
      <c r="M312" s="23">
        <v>-170</v>
      </c>
      <c r="O312" s="35" t="str">
        <f t="shared" si="4"/>
        <v>Arvidsjaur</v>
      </c>
    </row>
    <row r="313" spans="1:15" ht="12.75" customHeight="1">
      <c r="A313" s="39" t="s">
        <v>286</v>
      </c>
      <c r="B313" s="9">
        <v>-120.8850894945972</v>
      </c>
      <c r="C313" s="9">
        <v>-52.58691404539604</v>
      </c>
      <c r="D313" s="9">
        <v>18.100609960265047</v>
      </c>
      <c r="E313" s="9">
        <v>49.04633740036434</v>
      </c>
      <c r="F313" s="9">
        <v>-1.4211385245890398</v>
      </c>
      <c r="G313" s="9">
        <v>14.295225527031107</v>
      </c>
      <c r="H313" s="9">
        <v>-7.377596179676971</v>
      </c>
      <c r="I313" s="9">
        <v>0</v>
      </c>
      <c r="J313" s="9">
        <v>2.1406914915769164</v>
      </c>
      <c r="K313" s="9">
        <v>1.8107819243857648</v>
      </c>
      <c r="L313" s="9">
        <v>-97</v>
      </c>
      <c r="M313" s="23">
        <v>-97</v>
      </c>
      <c r="O313" s="35" t="str">
        <f t="shared" si="4"/>
        <v>Boden</v>
      </c>
    </row>
    <row r="314" spans="1:15" ht="12.75" customHeight="1">
      <c r="A314" s="39" t="s">
        <v>287</v>
      </c>
      <c r="B314" s="9">
        <v>-292.8850894945972</v>
      </c>
      <c r="C314" s="9">
        <v>-155.58691404539604</v>
      </c>
      <c r="D314" s="9">
        <v>167.10060996026505</v>
      </c>
      <c r="E314" s="9">
        <v>115.04633740036434</v>
      </c>
      <c r="F314" s="9">
        <v>-1.4211385245890398</v>
      </c>
      <c r="G314" s="9">
        <v>147.2952255270311</v>
      </c>
      <c r="H314" s="9">
        <v>-61.377596179677084</v>
      </c>
      <c r="I314" s="9">
        <v>0</v>
      </c>
      <c r="J314" s="9">
        <v>8.140691491576888</v>
      </c>
      <c r="K314" s="9">
        <v>-8.189218075614235</v>
      </c>
      <c r="L314" s="9">
        <v>-82</v>
      </c>
      <c r="M314" s="23">
        <v>-82</v>
      </c>
      <c r="O314" s="35" t="str">
        <f t="shared" si="4"/>
        <v>Gällivare</v>
      </c>
    </row>
    <row r="315" spans="1:15" ht="12.75" customHeight="1">
      <c r="A315" s="39" t="s">
        <v>288</v>
      </c>
      <c r="B315" s="9">
        <v>-17.885089494597196</v>
      </c>
      <c r="C315" s="9">
        <v>-32.58691404539604</v>
      </c>
      <c r="D315" s="9">
        <v>-154.89939003973495</v>
      </c>
      <c r="E315" s="9">
        <v>100.04633740036434</v>
      </c>
      <c r="F315" s="9">
        <v>-1.4211385245890398</v>
      </c>
      <c r="G315" s="9">
        <v>192.2952255270311</v>
      </c>
      <c r="H315" s="9">
        <v>-176.37759617967697</v>
      </c>
      <c r="I315" s="9">
        <v>0</v>
      </c>
      <c r="J315" s="9">
        <v>2.1406914915769164</v>
      </c>
      <c r="K315" s="9">
        <v>-8.189218075614235</v>
      </c>
      <c r="L315" s="9">
        <v>-97</v>
      </c>
      <c r="M315" s="23">
        <v>-97</v>
      </c>
      <c r="O315" s="35" t="str">
        <f t="shared" si="4"/>
        <v>Haparanda</v>
      </c>
    </row>
    <row r="316" spans="1:15" ht="12.75" customHeight="1">
      <c r="A316" s="39" t="s">
        <v>289</v>
      </c>
      <c r="B316" s="9">
        <v>-234.8850894945972</v>
      </c>
      <c r="C316" s="9">
        <v>-154.58691404539604</v>
      </c>
      <c r="D316" s="9">
        <v>-7.8993900397349535</v>
      </c>
      <c r="E316" s="9">
        <v>244.04633740036434</v>
      </c>
      <c r="F316" s="9">
        <v>-1.4211385245890398</v>
      </c>
      <c r="G316" s="9">
        <v>255.2952255270311</v>
      </c>
      <c r="H316" s="9">
        <v>178.62240382032292</v>
      </c>
      <c r="I316" s="9">
        <v>0</v>
      </c>
      <c r="J316" s="9">
        <v>36.140691491576945</v>
      </c>
      <c r="K316" s="9">
        <v>-4.189218075614235</v>
      </c>
      <c r="L316" s="9">
        <v>311</v>
      </c>
      <c r="M316" s="23">
        <v>311</v>
      </c>
      <c r="O316" s="35" t="str">
        <f t="shared" si="4"/>
        <v>Jokkmokk</v>
      </c>
    </row>
    <row r="317" spans="1:15" ht="12.75" customHeight="1">
      <c r="A317" s="39" t="s">
        <v>290</v>
      </c>
      <c r="B317" s="9">
        <v>-149.8850894945972</v>
      </c>
      <c r="C317" s="9">
        <v>-34.58691404539604</v>
      </c>
      <c r="D317" s="9">
        <v>-215.89939003973495</v>
      </c>
      <c r="E317" s="9">
        <v>-74.95366259963566</v>
      </c>
      <c r="F317" s="9">
        <v>-1.4211385245890398</v>
      </c>
      <c r="G317" s="9">
        <v>-117.7047744729689</v>
      </c>
      <c r="H317" s="9">
        <v>-10.37759617967697</v>
      </c>
      <c r="I317" s="9">
        <v>0</v>
      </c>
      <c r="J317" s="9">
        <v>6.140691491576888</v>
      </c>
      <c r="K317" s="9">
        <v>-5.189218075614235</v>
      </c>
      <c r="L317" s="9">
        <v>-604</v>
      </c>
      <c r="M317" s="23">
        <v>-604</v>
      </c>
      <c r="O317" s="35" t="str">
        <f t="shared" si="4"/>
        <v>Kalix</v>
      </c>
    </row>
    <row r="318" spans="1:15" ht="12.75" customHeight="1">
      <c r="A318" s="39" t="s">
        <v>291</v>
      </c>
      <c r="B318" s="9">
        <v>-101.8850894945972</v>
      </c>
      <c r="C318" s="9">
        <v>-81.58691404539604</v>
      </c>
      <c r="D318" s="9">
        <v>111.10060996026505</v>
      </c>
      <c r="E318" s="9">
        <v>-52.95366259963566</v>
      </c>
      <c r="F318" s="9">
        <v>-1.4211385245890398</v>
      </c>
      <c r="G318" s="9">
        <v>27.295225527031107</v>
      </c>
      <c r="H318" s="9">
        <v>-111.37759617967697</v>
      </c>
      <c r="I318" s="9">
        <v>0</v>
      </c>
      <c r="J318" s="9">
        <v>8.140691491576888</v>
      </c>
      <c r="K318" s="9">
        <v>1.8107819243857648</v>
      </c>
      <c r="L318" s="9">
        <v>-201</v>
      </c>
      <c r="M318" s="23">
        <v>-201</v>
      </c>
      <c r="O318" s="35" t="str">
        <f t="shared" si="4"/>
        <v>Kiruna</v>
      </c>
    </row>
    <row r="319" spans="1:15" ht="12.75" customHeight="1">
      <c r="A319" s="39" t="s">
        <v>292</v>
      </c>
      <c r="B319" s="9">
        <v>-96.8850894945972</v>
      </c>
      <c r="C319" s="9">
        <v>-3.5869140453960426</v>
      </c>
      <c r="D319" s="9">
        <v>-13.899390039734953</v>
      </c>
      <c r="E319" s="9">
        <v>67.04633740036434</v>
      </c>
      <c r="F319" s="9">
        <v>-1.4211385245890398</v>
      </c>
      <c r="G319" s="9">
        <v>-43.70477447296889</v>
      </c>
      <c r="H319" s="9">
        <v>33.62240382032304</v>
      </c>
      <c r="I319" s="9">
        <v>0</v>
      </c>
      <c r="J319" s="9">
        <v>3.1406914915769164</v>
      </c>
      <c r="K319" s="9">
        <v>6.810781924385765</v>
      </c>
      <c r="L319" s="9">
        <v>-49</v>
      </c>
      <c r="M319" s="23">
        <v>-49</v>
      </c>
      <c r="O319" s="35" t="str">
        <f t="shared" si="4"/>
        <v>Luleå</v>
      </c>
    </row>
    <row r="320" spans="1:15" ht="12.75" customHeight="1">
      <c r="A320" s="39" t="s">
        <v>293</v>
      </c>
      <c r="B320" s="9">
        <v>-324.8850894945972</v>
      </c>
      <c r="C320" s="9">
        <v>-3.5869140453960426</v>
      </c>
      <c r="D320" s="9">
        <v>-290.89939003973495</v>
      </c>
      <c r="E320" s="9">
        <v>-112.95366259963566</v>
      </c>
      <c r="F320" s="9">
        <v>-1.4211385245890398</v>
      </c>
      <c r="G320" s="9">
        <v>462.2952255270311</v>
      </c>
      <c r="H320" s="9">
        <v>20.622403820322916</v>
      </c>
      <c r="I320" s="9">
        <v>0</v>
      </c>
      <c r="J320" s="9">
        <v>46.140691491576945</v>
      </c>
      <c r="K320" s="9">
        <v>-5.189218075614235</v>
      </c>
      <c r="L320" s="9">
        <v>-210</v>
      </c>
      <c r="M320" s="23">
        <v>-210</v>
      </c>
      <c r="O320" s="35" t="str">
        <f t="shared" si="4"/>
        <v>Pajala</v>
      </c>
    </row>
    <row r="321" spans="1:15" ht="12.75" customHeight="1">
      <c r="A321" s="39" t="s">
        <v>294</v>
      </c>
      <c r="B321" s="9">
        <v>-145.8850894945972</v>
      </c>
      <c r="C321" s="9">
        <v>61.41308595460396</v>
      </c>
      <c r="D321" s="9">
        <v>30.100609960265047</v>
      </c>
      <c r="E321" s="9">
        <v>-158.95366259963566</v>
      </c>
      <c r="F321" s="9">
        <v>-1.4211385245890398</v>
      </c>
      <c r="G321" s="9">
        <v>45.29522552703111</v>
      </c>
      <c r="H321" s="9">
        <v>40.62240382032304</v>
      </c>
      <c r="I321" s="9">
        <v>0</v>
      </c>
      <c r="J321" s="9">
        <v>2.1406914915769164</v>
      </c>
      <c r="K321" s="9">
        <v>-10.189218075614235</v>
      </c>
      <c r="L321" s="9">
        <v>-137</v>
      </c>
      <c r="M321" s="23">
        <v>-137</v>
      </c>
      <c r="O321" s="35" t="str">
        <f t="shared" si="4"/>
        <v>Piteå</v>
      </c>
    </row>
    <row r="322" spans="1:15" ht="12.75" customHeight="1">
      <c r="A322" s="39" t="s">
        <v>295</v>
      </c>
      <c r="B322" s="9">
        <v>-133.8850894945972</v>
      </c>
      <c r="C322" s="9">
        <v>50.41308595460396</v>
      </c>
      <c r="D322" s="9">
        <v>-33.89939003973495</v>
      </c>
      <c r="E322" s="9">
        <v>104.04633740036434</v>
      </c>
      <c r="F322" s="9">
        <v>-1.4211385245890398</v>
      </c>
      <c r="G322" s="9">
        <v>-142.7047744729689</v>
      </c>
      <c r="H322" s="9">
        <v>-52.37759617967697</v>
      </c>
      <c r="I322" s="9">
        <v>0</v>
      </c>
      <c r="J322" s="9">
        <v>32.140691491576945</v>
      </c>
      <c r="K322" s="9">
        <v>-9.189218075614235</v>
      </c>
      <c r="L322" s="9">
        <v>-187</v>
      </c>
      <c r="M322" s="23">
        <v>-187</v>
      </c>
      <c r="O322" s="35" t="str">
        <f t="shared" si="4"/>
        <v>Älvsbyn</v>
      </c>
    </row>
    <row r="323" spans="1:15" ht="12.75" customHeight="1">
      <c r="A323" s="39" t="s">
        <v>296</v>
      </c>
      <c r="B323" s="9">
        <v>-129.8850894945972</v>
      </c>
      <c r="C323" s="9">
        <v>-364.58691404539604</v>
      </c>
      <c r="D323" s="9">
        <v>417.10060996026505</v>
      </c>
      <c r="E323" s="9">
        <v>-2.9536625996356634</v>
      </c>
      <c r="F323" s="9">
        <v>-1.4211385245890398</v>
      </c>
      <c r="G323" s="9">
        <v>161.2952255270311</v>
      </c>
      <c r="H323" s="9">
        <v>-68.37759617967708</v>
      </c>
      <c r="I323" s="9">
        <v>0</v>
      </c>
      <c r="J323" s="9">
        <v>45.140691491576945</v>
      </c>
      <c r="K323" s="9">
        <v>-4.189218075614235</v>
      </c>
      <c r="L323" s="9">
        <v>52</v>
      </c>
      <c r="M323" s="23">
        <v>52</v>
      </c>
      <c r="O323" s="35" t="str">
        <f t="shared" si="4"/>
        <v>Överkalix</v>
      </c>
    </row>
    <row r="324" spans="1:15" s="30" customFormat="1" ht="12.75" customHeight="1">
      <c r="A324" s="42" t="s">
        <v>297</v>
      </c>
      <c r="B324" s="31">
        <v>-162.8850894945972</v>
      </c>
      <c r="C324" s="31">
        <v>277.41308595460396</v>
      </c>
      <c r="D324" s="31">
        <v>-334.89939003973495</v>
      </c>
      <c r="E324" s="31">
        <v>48.04633740036434</v>
      </c>
      <c r="F324" s="31">
        <v>-1.4211385245890398</v>
      </c>
      <c r="G324" s="31">
        <v>-223.7047744729689</v>
      </c>
      <c r="H324" s="31">
        <v>57.622403820322916</v>
      </c>
      <c r="I324" s="31">
        <v>0</v>
      </c>
      <c r="J324" s="31">
        <v>45.140691491576945</v>
      </c>
      <c r="K324" s="31">
        <v>-5.189218075614235</v>
      </c>
      <c r="L324" s="31">
        <v>-300</v>
      </c>
      <c r="M324" s="31">
        <v>-300</v>
      </c>
      <c r="O324" s="35" t="str">
        <f t="shared" si="4"/>
        <v>Övertorneå</v>
      </c>
    </row>
    <row r="325" ht="3.75" customHeight="1"/>
    <row r="326" spans="2:13" ht="12.75">
      <c r="B326" s="9">
        <f>MIN(B13:B324)</f>
        <v>-415.8850894945972</v>
      </c>
      <c r="C326" s="9">
        <f aca="true" t="shared" si="5" ref="C326:M326">MIN(C13:C324)</f>
        <v>-386.58691404539604</v>
      </c>
      <c r="D326" s="9">
        <f t="shared" si="5"/>
        <v>-528.899390039735</v>
      </c>
      <c r="E326" s="9">
        <f t="shared" si="5"/>
        <v>-274.95366259963566</v>
      </c>
      <c r="F326" s="9">
        <f t="shared" si="5"/>
        <v>-18.42113852458904</v>
      </c>
      <c r="G326" s="9">
        <f t="shared" si="5"/>
        <v>-355.7047744729689</v>
      </c>
      <c r="H326" s="9">
        <f t="shared" si="5"/>
        <v>-808.377596179677</v>
      </c>
      <c r="I326" s="9">
        <f t="shared" si="5"/>
        <v>-803.2602983305344</v>
      </c>
      <c r="J326" s="9">
        <f t="shared" si="5"/>
        <v>-7.859308508423112</v>
      </c>
      <c r="K326" s="9">
        <f t="shared" si="5"/>
        <v>-13.189218075614235</v>
      </c>
      <c r="L326" s="9">
        <f t="shared" si="5"/>
        <v>-725</v>
      </c>
      <c r="M326" s="9">
        <f t="shared" si="5"/>
        <v>-725</v>
      </c>
    </row>
    <row r="327" spans="1:13" ht="12.75">
      <c r="A327" s="44" t="s">
        <v>353</v>
      </c>
      <c r="B327" s="9" t="str">
        <f>VLOOKUP(B326,B$13:$O$324,14,0)</f>
        <v>Ljusnarsberg</v>
      </c>
      <c r="C327" s="9" t="str">
        <f>VLOOKUP(C326,C$13:$O$324,13,0)</f>
        <v>Ockelbo</v>
      </c>
      <c r="D327" s="9" t="str">
        <f>VLOOKUP(D326,D$13:$O$324,12,0)</f>
        <v>Dorotea</v>
      </c>
      <c r="E327" s="9" t="str">
        <f>VLOOKUP(E326,E$13:$O$324,11,0)</f>
        <v>Lekeberg</v>
      </c>
      <c r="F327" s="9" t="str">
        <f>VLOOKUP(F326,F$13:$O$324,10,0)</f>
        <v>Tyresö</v>
      </c>
      <c r="G327" s="9" t="str">
        <f>VLOOKUP(G326,G$13:$O$324,9,0)</f>
        <v>Orsa</v>
      </c>
      <c r="H327" s="9" t="str">
        <f>VLOOKUP(H326,H$13:$O$324,8,0)</f>
        <v>Vaxholm</v>
      </c>
      <c r="I327" s="9" t="str">
        <f>VLOOKUP(I326,I$13:$O$324,7,0)</f>
        <v>Vaxholm</v>
      </c>
      <c r="J327" s="9" t="str">
        <f>VLOOKUP(J326,J$13:$O$324,6,0)</f>
        <v>Gnesta</v>
      </c>
      <c r="K327" s="9" t="str">
        <f>VLOOKUP(K326,K$13:$O$324,5,0)</f>
        <v>Essunga</v>
      </c>
      <c r="L327" s="9" t="str">
        <f>VLOOKUP(L326,L$13:$O$324,4,0)</f>
        <v>Norsjö</v>
      </c>
      <c r="M327" s="9" t="str">
        <f>VLOOKUP(M326,M$13:$O$324,3,0)</f>
        <v>Norsjö</v>
      </c>
    </row>
    <row r="328" spans="2:13" ht="3.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2:13" ht="12.75">
      <c r="B329" s="9">
        <f>MAX(B13:B324)</f>
        <v>417.1149105054028</v>
      </c>
      <c r="C329" s="9">
        <f aca="true" t="shared" si="6" ref="C329:M329">MAX(C13:C324)</f>
        <v>368.41308595460396</v>
      </c>
      <c r="D329" s="9">
        <f t="shared" si="6"/>
        <v>490.10060996026505</v>
      </c>
      <c r="E329" s="9">
        <f t="shared" si="6"/>
        <v>292.04633740036434</v>
      </c>
      <c r="F329" s="9">
        <f t="shared" si="6"/>
        <v>32.578861475410974</v>
      </c>
      <c r="G329" s="9">
        <f t="shared" si="6"/>
        <v>752.2952255270302</v>
      </c>
      <c r="H329" s="9">
        <f t="shared" si="6"/>
        <v>237.62240382032303</v>
      </c>
      <c r="I329" s="9">
        <f t="shared" si="6"/>
        <v>0</v>
      </c>
      <c r="J329" s="9">
        <f t="shared" si="6"/>
        <v>47.140691491576945</v>
      </c>
      <c r="K329" s="9">
        <f t="shared" si="6"/>
        <v>9.810781924385765</v>
      </c>
      <c r="L329" s="9">
        <f t="shared" si="6"/>
        <v>992</v>
      </c>
      <c r="M329" s="9">
        <f t="shared" si="6"/>
        <v>992</v>
      </c>
    </row>
    <row r="330" spans="1:13" ht="12.75">
      <c r="A330" s="43" t="s">
        <v>354</v>
      </c>
      <c r="B330" s="9" t="str">
        <f>VLOOKUP(B329,B$13:$O$324,14,0)</f>
        <v>Knivsta</v>
      </c>
      <c r="C330" s="9" t="str">
        <f>VLOOKUP(C329,C$13:$O$324,13,0)</f>
        <v>Kumla</v>
      </c>
      <c r="D330" s="9" t="str">
        <f>VLOOKUP(D329,D$13:$O$324,12,0)</f>
        <v>Gnesta</v>
      </c>
      <c r="E330" s="9" t="str">
        <f>VLOOKUP(E329,E$13:$O$324,11,0)</f>
        <v>Burlöv</v>
      </c>
      <c r="F330" s="9" t="str">
        <f>VLOOKUP(F329,F$13:$O$324,10,0)</f>
        <v>Burlöv</v>
      </c>
      <c r="G330" s="9" t="str">
        <f>VLOOKUP(G329,G$13:$O$324,9,0)</f>
        <v>Dorotea</v>
      </c>
      <c r="H330" s="9" t="str">
        <f>VLOOKUP(H329,H$13:$O$324,8,0)</f>
        <v>Gnosjö</v>
      </c>
      <c r="I330" s="9" t="str">
        <f>VLOOKUP(I329,I$13:$O$324,7,0)</f>
        <v>Botkyrka</v>
      </c>
      <c r="J330" s="9" t="str">
        <f>VLOOKUP(J329,J$13:$O$324,6,0)</f>
        <v>Åsele</v>
      </c>
      <c r="K330" s="9" t="str">
        <f>VLOOKUP(K329,K$13:$O$324,5,0)</f>
        <v>Göteborg</v>
      </c>
      <c r="L330" s="9" t="str">
        <f>VLOOKUP(L329,L$13:$O$324,4,0)</f>
        <v>Bjurholm</v>
      </c>
      <c r="M330" s="9" t="str">
        <f>VLOOKUP(M329,M$13:$O$324,3,0)</f>
        <v>Bjurholm</v>
      </c>
    </row>
  </sheetData>
  <conditionalFormatting sqref="M13:M324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&amp;C&amp;D&amp;R&amp;"Microsoft Sans Serif,Fet"&amp;10&amp;A</oddHeader>
    <oddFooter>&amp;L&amp;F/DdB&amp;C&amp;P (&amp;N)</oddFooter>
  </headerFooter>
  <rowBreaks count="8" manualBreakCount="8">
    <brk id="38" max="255" man="1"/>
    <brk id="71" max="255" man="1"/>
    <brk id="143" max="255" man="1"/>
    <brk id="179" max="255" man="1"/>
    <brk id="208" max="255" man="1"/>
    <brk id="238" max="255" man="1"/>
    <brk id="265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hber1</dc:creator>
  <cp:keywords/>
  <dc:description/>
  <cp:lastModifiedBy>wip</cp:lastModifiedBy>
  <cp:lastPrinted>2007-05-22T13:12:00Z</cp:lastPrinted>
  <dcterms:created xsi:type="dcterms:W3CDTF">2006-05-03T11:31:19Z</dcterms:created>
  <dcterms:modified xsi:type="dcterms:W3CDTF">2007-05-24T06:28:58Z</dcterms:modified>
  <cp:category/>
  <cp:version/>
  <cp:contentType/>
  <cp:contentStatus/>
</cp:coreProperties>
</file>