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tm.intra.local\data\Division_Geodata\I05 Geografisk information\Enhetsuppgifter\Kommunersättningar\Processer_Samverkan\Utbetalning\Utbetalning årsvis\Utbetalning 2024\7_Uppdatera räknesnurran\"/>
    </mc:Choice>
  </mc:AlternateContent>
  <xr:revisionPtr revIDLastSave="0" documentId="13_ncr:1_{EE63A86A-F28F-440E-AA55-C23D2B3768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räkning" sheetId="1" r:id="rId1"/>
    <sheet name="uppgifter" sheetId="3" r:id="rId2"/>
  </sheets>
  <definedNames>
    <definedName name="_ABT07">Blad2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68" i="1" s="1"/>
  <c r="E20" i="1"/>
  <c r="E29" i="1"/>
  <c r="E30" i="1"/>
  <c r="E31" i="1"/>
  <c r="E32" i="1"/>
  <c r="E33" i="1"/>
  <c r="E34" i="1"/>
  <c r="E35" i="1"/>
  <c r="E36" i="1"/>
  <c r="E37" i="1"/>
  <c r="E57" i="1"/>
  <c r="E58" i="1"/>
  <c r="E59" i="1"/>
  <c r="E41" i="1" l="1"/>
  <c r="E46" i="1" s="1"/>
  <c r="E40" i="1"/>
  <c r="E45" i="1" s="1"/>
  <c r="E39" i="1"/>
  <c r="E44" i="1" s="1"/>
  <c r="E61" i="1"/>
  <c r="E42" i="1"/>
  <c r="E48" i="1" s="1"/>
  <c r="E70" i="1"/>
  <c r="E69" i="1"/>
  <c r="E72" i="1" l="1"/>
</calcChain>
</file>

<file path=xl/sharedStrings.xml><?xml version="1.0" encoding="utf-8"?>
<sst xmlns="http://schemas.openxmlformats.org/spreadsheetml/2006/main" count="365" uniqueCount="349">
  <si>
    <t>I</t>
  </si>
  <si>
    <t>B</t>
  </si>
  <si>
    <t>b</t>
  </si>
  <si>
    <t>a</t>
  </si>
  <si>
    <t>Antal kommuner</t>
  </si>
  <si>
    <t>g</t>
  </si>
  <si>
    <t>Grundbelopp</t>
  </si>
  <si>
    <t>sa</t>
  </si>
  <si>
    <t>sb</t>
  </si>
  <si>
    <t>st</t>
  </si>
  <si>
    <t>rbr</t>
  </si>
  <si>
    <t>rbk</t>
  </si>
  <si>
    <t>Ersättning ABT</t>
  </si>
  <si>
    <t>Markera aktuell nivå med en etta i rutan - OBS bara en etta /informationsslag!</t>
  </si>
  <si>
    <t>Adresser</t>
  </si>
  <si>
    <t>nivå 1</t>
  </si>
  <si>
    <t>nivå 2</t>
  </si>
  <si>
    <t>nivå 3</t>
  </si>
  <si>
    <t>Byggnader</t>
  </si>
  <si>
    <t>Summa sa+sb+st</t>
  </si>
  <si>
    <t>Kommunens totala ABT-ersättning</t>
  </si>
  <si>
    <t xml:space="preserve">Markera aktuell nivå med en etta i rutan </t>
  </si>
  <si>
    <t>Kommunens totala NDRK-ersättning</t>
  </si>
  <si>
    <t>Markera gällande moduler med en etta i rutan</t>
  </si>
  <si>
    <t>Kommunens totala DRK-ersättning</t>
  </si>
  <si>
    <t>Grundförutsättningar</t>
  </si>
  <si>
    <t>Kommun</t>
  </si>
  <si>
    <t>Viken kommun gäller det?</t>
  </si>
  <si>
    <t>modul A</t>
  </si>
  <si>
    <t>modul B</t>
  </si>
  <si>
    <t>modul C</t>
  </si>
  <si>
    <t>För alla kommuner med avtal:</t>
  </si>
  <si>
    <t xml:space="preserve">För KLM-kommuner med avtal: </t>
  </si>
  <si>
    <t>Ersättning enligt bilaga 1 till Ramavtal 2007</t>
  </si>
  <si>
    <t xml:space="preserve">För övriga kommuner (SLM-kommuner) med avtal: </t>
  </si>
  <si>
    <r>
      <t>Räknehjälp för kalkylering av ersättningar enligt ramavtal 2007</t>
    </r>
    <r>
      <rPr>
        <b/>
        <sz val="10"/>
        <rFont val="Arial"/>
        <family val="2"/>
      </rPr>
      <t xml:space="preserve"> </t>
    </r>
  </si>
  <si>
    <t>Ersättning NDRK</t>
  </si>
  <si>
    <r>
      <t xml:space="preserve">Anm: </t>
    </r>
    <r>
      <rPr>
        <i/>
        <sz val="10"/>
        <rFont val="Arial"/>
        <family val="2"/>
      </rPr>
      <t>Bladet är skyddat för att undvika ofrivilliga förändringar i formler mm.</t>
    </r>
  </si>
  <si>
    <t>Ale</t>
  </si>
  <si>
    <t>Alingsås</t>
  </si>
  <si>
    <t>Alvesta</t>
  </si>
  <si>
    <t>Aneby</t>
  </si>
  <si>
    <t>Arboga</t>
  </si>
  <si>
    <t>Arjeplog</t>
  </si>
  <si>
    <t>Arvidsjaur</t>
  </si>
  <si>
    <t>Arvika</t>
  </si>
  <si>
    <t>Askersund</t>
  </si>
  <si>
    <t>Avesta</t>
  </si>
  <si>
    <t>Bengtsfors</t>
  </si>
  <si>
    <t>Berg</t>
  </si>
  <si>
    <t>Bjurholm</t>
  </si>
  <si>
    <t>Bjuv</t>
  </si>
  <si>
    <t>Boden</t>
  </si>
  <si>
    <t>Bollebygd</t>
  </si>
  <si>
    <t>Bollnäs</t>
  </si>
  <si>
    <t>Borgholm</t>
  </si>
  <si>
    <t>Borlänge</t>
  </si>
  <si>
    <t>Borås</t>
  </si>
  <si>
    <t>Botkyrka</t>
  </si>
  <si>
    <t>Boxholm</t>
  </si>
  <si>
    <t>Bromölla</t>
  </si>
  <si>
    <t>Bräcke</t>
  </si>
  <si>
    <t>Burlöv</t>
  </si>
  <si>
    <t>Båstad</t>
  </si>
  <si>
    <t>Dals-Ed</t>
  </si>
  <si>
    <t>Danderyd</t>
  </si>
  <si>
    <t>Degerfors</t>
  </si>
  <si>
    <t>Dorotea</t>
  </si>
  <si>
    <t>Eda</t>
  </si>
  <si>
    <t>Ekerö</t>
  </si>
  <si>
    <t>Eksjö</t>
  </si>
  <si>
    <t>Emmaboda</t>
  </si>
  <si>
    <t>Enköping</t>
  </si>
  <si>
    <t>Eskilstuna</t>
  </si>
  <si>
    <t>Eslöv</t>
  </si>
  <si>
    <t>Essunga</t>
  </si>
  <si>
    <t>Fagersta</t>
  </si>
  <si>
    <t>Falkenberg</t>
  </si>
  <si>
    <t>Falköping</t>
  </si>
  <si>
    <t>Falun</t>
  </si>
  <si>
    <t>Filipstad</t>
  </si>
  <si>
    <t>Finspång</t>
  </si>
  <si>
    <t>Flen</t>
  </si>
  <si>
    <t>Forshaga</t>
  </si>
  <si>
    <t>Färgelanda</t>
  </si>
  <si>
    <t>Gagnef</t>
  </si>
  <si>
    <t>Gislaved</t>
  </si>
  <si>
    <t>Gnesta</t>
  </si>
  <si>
    <t>Gnosjö</t>
  </si>
  <si>
    <t>Gotland</t>
  </si>
  <si>
    <t>Grums</t>
  </si>
  <si>
    <t>Grästorp</t>
  </si>
  <si>
    <t>Gullspång</t>
  </si>
  <si>
    <t>Gällivare</t>
  </si>
  <si>
    <t>Gävle</t>
  </si>
  <si>
    <t>Göteborg</t>
  </si>
  <si>
    <t>Götene</t>
  </si>
  <si>
    <t>Habo</t>
  </si>
  <si>
    <t>Hagfors</t>
  </si>
  <si>
    <t>Hallsberg</t>
  </si>
  <si>
    <t>Hallstahammar</t>
  </si>
  <si>
    <t>Halmstad</t>
  </si>
  <si>
    <t>Hammarö</t>
  </si>
  <si>
    <t>Haninge</t>
  </si>
  <si>
    <t>Haparanda</t>
  </si>
  <si>
    <t>Heby</t>
  </si>
  <si>
    <t>Hedemora</t>
  </si>
  <si>
    <t>Helsingborg</t>
  </si>
  <si>
    <t>Herrljunga</t>
  </si>
  <si>
    <t>Hjo</t>
  </si>
  <si>
    <t>Hofors</t>
  </si>
  <si>
    <t>Huddinge</t>
  </si>
  <si>
    <t>Hudiksvall</t>
  </si>
  <si>
    <t>Hultsfred</t>
  </si>
  <si>
    <t>Hylte</t>
  </si>
  <si>
    <t>Håbo</t>
  </si>
  <si>
    <t>Hällefors</t>
  </si>
  <si>
    <t>Härjedalen</t>
  </si>
  <si>
    <t>Härnösand</t>
  </si>
  <si>
    <t>Härryda</t>
  </si>
  <si>
    <t>Hässleholm</t>
  </si>
  <si>
    <t>Höganäs</t>
  </si>
  <si>
    <t>Högsby</t>
  </si>
  <si>
    <t>Hörby</t>
  </si>
  <si>
    <t>Höör</t>
  </si>
  <si>
    <t>Jokkmokk</t>
  </si>
  <si>
    <t>Järfälla</t>
  </si>
  <si>
    <t>Jönköping</t>
  </si>
  <si>
    <t>Kalix</t>
  </si>
  <si>
    <t>Kalmar</t>
  </si>
  <si>
    <t>Karlsborg</t>
  </si>
  <si>
    <t>Karlshamn</t>
  </si>
  <si>
    <t>Karlskoga</t>
  </si>
  <si>
    <t>Karlskrona</t>
  </si>
  <si>
    <t>Karlstad</t>
  </si>
  <si>
    <t>Katrineholm</t>
  </si>
  <si>
    <t>Kil</t>
  </si>
  <si>
    <t>Kinda</t>
  </si>
  <si>
    <t>Kiruna</t>
  </si>
  <si>
    <t>Klippan</t>
  </si>
  <si>
    <t>Knivsta</t>
  </si>
  <si>
    <t>Kramfors</t>
  </si>
  <si>
    <t>Kristianstad</t>
  </si>
  <si>
    <t>Kristinehamn</t>
  </si>
  <si>
    <t>Krokom</t>
  </si>
  <si>
    <t>Kumla</t>
  </si>
  <si>
    <t>Kungsbacka</t>
  </si>
  <si>
    <t>Kungsör</t>
  </si>
  <si>
    <t>Kungälv</t>
  </si>
  <si>
    <t>Kävlinge</t>
  </si>
  <si>
    <t>Köping</t>
  </si>
  <si>
    <t>Laholm</t>
  </si>
  <si>
    <t>Landskrona</t>
  </si>
  <si>
    <t>Laxå</t>
  </si>
  <si>
    <t>Lekeberg</t>
  </si>
  <si>
    <t>Leksand</t>
  </si>
  <si>
    <t>Lerum</t>
  </si>
  <si>
    <t>Lessebo</t>
  </si>
  <si>
    <t>Lidingö</t>
  </si>
  <si>
    <t>Lidköping</t>
  </si>
  <si>
    <t>Lilla Edet</t>
  </si>
  <si>
    <t>Lindesberg</t>
  </si>
  <si>
    <t>Linköping</t>
  </si>
  <si>
    <t>Ljungby</t>
  </si>
  <si>
    <t>Ljusdal</t>
  </si>
  <si>
    <t>Ljusnarsberg</t>
  </si>
  <si>
    <t>Lomma</t>
  </si>
  <si>
    <t>Ludvika</t>
  </si>
  <si>
    <t>Luleå</t>
  </si>
  <si>
    <t>Lund</t>
  </si>
  <si>
    <t>Lycksele</t>
  </si>
  <si>
    <t>Lysekil</t>
  </si>
  <si>
    <t>Malmö</t>
  </si>
  <si>
    <t>Malå</t>
  </si>
  <si>
    <t>Mariestad</t>
  </si>
  <si>
    <t>Mark</t>
  </si>
  <si>
    <t>Markaryd</t>
  </si>
  <si>
    <t>Mellerud</t>
  </si>
  <si>
    <t>Mjölby</t>
  </si>
  <si>
    <t>Mora</t>
  </si>
  <si>
    <t>Motala</t>
  </si>
  <si>
    <t>Mullsjö</t>
  </si>
  <si>
    <t>Munkedal</t>
  </si>
  <si>
    <t>Munkfors</t>
  </si>
  <si>
    <t>Mölndal</t>
  </si>
  <si>
    <t>Mönsterås</t>
  </si>
  <si>
    <t>Mörbylånga</t>
  </si>
  <si>
    <t>Nacka</t>
  </si>
  <si>
    <t>Nora</t>
  </si>
  <si>
    <t>Norberg</t>
  </si>
  <si>
    <t>Nordanstig</t>
  </si>
  <si>
    <t>Nordmaling</t>
  </si>
  <si>
    <t>Norrköping</t>
  </si>
  <si>
    <t>Norrtälje</t>
  </si>
  <si>
    <t>Norsjö</t>
  </si>
  <si>
    <t>Nybro</t>
  </si>
  <si>
    <t>Nykvarn</t>
  </si>
  <si>
    <t>Nyköping</t>
  </si>
  <si>
    <t>Nynäshamn</t>
  </si>
  <si>
    <t>Nässjö</t>
  </si>
  <si>
    <t>Ockelbo</t>
  </si>
  <si>
    <t>Olofström</t>
  </si>
  <si>
    <t>Orsa</t>
  </si>
  <si>
    <t>Orust</t>
  </si>
  <si>
    <t>Osby</t>
  </si>
  <si>
    <t>Oskarshamn</t>
  </si>
  <si>
    <t>Ovanåker</t>
  </si>
  <si>
    <t>Oxelösund</t>
  </si>
  <si>
    <t>Pajala</t>
  </si>
  <si>
    <t>Partille</t>
  </si>
  <si>
    <t>Perstorp</t>
  </si>
  <si>
    <t>Piteå</t>
  </si>
  <si>
    <t>Ragunda</t>
  </si>
  <si>
    <t>Robertsfors</t>
  </si>
  <si>
    <t>Ronneby</t>
  </si>
  <si>
    <t>Rättvik</t>
  </si>
  <si>
    <t>Sala</t>
  </si>
  <si>
    <t>Salem</t>
  </si>
  <si>
    <t>Sandviken</t>
  </si>
  <si>
    <t>Sigtuna</t>
  </si>
  <si>
    <t>Simrishamn</t>
  </si>
  <si>
    <t>Sjöbo</t>
  </si>
  <si>
    <t>Skara</t>
  </si>
  <si>
    <t>Skellefteå</t>
  </si>
  <si>
    <t>Skinnskatteberg</t>
  </si>
  <si>
    <t>Skurup</t>
  </si>
  <si>
    <t>Skövde</t>
  </si>
  <si>
    <t>Smedjebacken</t>
  </si>
  <si>
    <t>Sollefteå</t>
  </si>
  <si>
    <t>Sollentuna</t>
  </si>
  <si>
    <t>Solna</t>
  </si>
  <si>
    <t>Sorsele</t>
  </si>
  <si>
    <t>Sotenäs</t>
  </si>
  <si>
    <t>Staffanstorp</t>
  </si>
  <si>
    <t>Stenungsund</t>
  </si>
  <si>
    <t>Stockholm</t>
  </si>
  <si>
    <t>Storfors</t>
  </si>
  <si>
    <t>Storuman</t>
  </si>
  <si>
    <t>Strängnäs</t>
  </si>
  <si>
    <t>Strömstad</t>
  </si>
  <si>
    <t>Strömsund</t>
  </si>
  <si>
    <t>Sundbyberg</t>
  </si>
  <si>
    <t>Sundsvall</t>
  </si>
  <si>
    <t>Sunne</t>
  </si>
  <si>
    <t>Surahammar</t>
  </si>
  <si>
    <t>Svalöv</t>
  </si>
  <si>
    <t>Svedala</t>
  </si>
  <si>
    <t>Svenljunga</t>
  </si>
  <si>
    <t>Säffle</t>
  </si>
  <si>
    <t>Säter</t>
  </si>
  <si>
    <t>Sävsjö</t>
  </si>
  <si>
    <t>Söderhamn</t>
  </si>
  <si>
    <t>Söderköping</t>
  </si>
  <si>
    <t>Södertälje</t>
  </si>
  <si>
    <t>Sölvesborg</t>
  </si>
  <si>
    <t>Tanum</t>
  </si>
  <si>
    <t>Tibro</t>
  </si>
  <si>
    <t>Tidaholm</t>
  </si>
  <si>
    <t>Tierp</t>
  </si>
  <si>
    <t>Timrå</t>
  </si>
  <si>
    <t>Tingsryd</t>
  </si>
  <si>
    <t>Tjörn</t>
  </si>
  <si>
    <t>Tomelilla</t>
  </si>
  <si>
    <t>Torsby</t>
  </si>
  <si>
    <t>Torsås</t>
  </si>
  <si>
    <t>Tranemo</t>
  </si>
  <si>
    <t>Tranås</t>
  </si>
  <si>
    <t>Trelleborg</t>
  </si>
  <si>
    <t>Trollhättan</t>
  </si>
  <si>
    <t>Trosa</t>
  </si>
  <si>
    <t>Tyresö</t>
  </si>
  <si>
    <t>Täby</t>
  </si>
  <si>
    <t>Töreboda</t>
  </si>
  <si>
    <t>Uddevalla</t>
  </si>
  <si>
    <t>Ulricehamn</t>
  </si>
  <si>
    <t>Umeå</t>
  </si>
  <si>
    <t>Upplands Väsby</t>
  </si>
  <si>
    <t>Upplands-Bro</t>
  </si>
  <si>
    <t>Uppsala</t>
  </si>
  <si>
    <t>Uppvidinge</t>
  </si>
  <si>
    <t>Vadstena</t>
  </si>
  <si>
    <t>Vaggeryd</t>
  </si>
  <si>
    <t>Valdemarsvik</t>
  </si>
  <si>
    <t>Vallentuna</t>
  </si>
  <si>
    <t>Vansbro</t>
  </si>
  <si>
    <t>Vara</t>
  </si>
  <si>
    <t>Varberg</t>
  </si>
  <si>
    <t>Vaxholm</t>
  </si>
  <si>
    <t>Vellinge</t>
  </si>
  <si>
    <t>Vetlanda</t>
  </si>
  <si>
    <t>Vilhelmina</t>
  </si>
  <si>
    <t>Vimmerby</t>
  </si>
  <si>
    <t>Vindeln</t>
  </si>
  <si>
    <t>Vingåker</t>
  </si>
  <si>
    <t>Vårgårda</t>
  </si>
  <si>
    <t>Vänersborg</t>
  </si>
  <si>
    <t>Vännäs</t>
  </si>
  <si>
    <t>Värmdö</t>
  </si>
  <si>
    <t>Värnamo</t>
  </si>
  <si>
    <t>Västervik</t>
  </si>
  <si>
    <t>Västerås</t>
  </si>
  <si>
    <t>Växjö</t>
  </si>
  <si>
    <t>Ydre</t>
  </si>
  <si>
    <t>Ystad</t>
  </si>
  <si>
    <t>Åmål</t>
  </si>
  <si>
    <t>Ånge</t>
  </si>
  <si>
    <t>Åre</t>
  </si>
  <si>
    <t>Årjäng</t>
  </si>
  <si>
    <t>Åsele</t>
  </si>
  <si>
    <t>Åstorp</t>
  </si>
  <si>
    <t>Åtvidaberg</t>
  </si>
  <si>
    <t>Älmhult</t>
  </si>
  <si>
    <t>Älvdalen</t>
  </si>
  <si>
    <t>Älvkarleby</t>
  </si>
  <si>
    <t>Älvsbyn</t>
  </si>
  <si>
    <t>Ängelholm</t>
  </si>
  <si>
    <t>Öckerö</t>
  </si>
  <si>
    <t>Ödeshög</t>
  </si>
  <si>
    <t>Örebro</t>
  </si>
  <si>
    <t>Örkelljunga</t>
  </si>
  <si>
    <t>Örnsköldsvik</t>
  </si>
  <si>
    <t>Östersund</t>
  </si>
  <si>
    <t>Österåker</t>
  </si>
  <si>
    <t>Östhammar</t>
  </si>
  <si>
    <t>Östra Göinge</t>
  </si>
  <si>
    <t>Överkalix</t>
  </si>
  <si>
    <t>Övertorneå</t>
  </si>
  <si>
    <t>Övrig topografisk information</t>
  </si>
  <si>
    <t>Malung-Sälen</t>
  </si>
  <si>
    <t>Ersättning enligt bilaga 2 till Normalavtal 2007</t>
  </si>
  <si>
    <t>Om leverans skett föregående år</t>
  </si>
  <si>
    <t xml:space="preserve">Ersättning DRK </t>
  </si>
  <si>
    <r>
      <t xml:space="preserve">Skriv in kommunnamnet. </t>
    </r>
    <r>
      <rPr>
        <i/>
        <sz val="10"/>
        <rFont val="Arial"/>
        <family val="2"/>
      </rPr>
      <t xml:space="preserve">Om invånarantal och antal byggnader </t>
    </r>
    <r>
      <rPr>
        <b/>
        <i/>
        <u/>
        <sz val="10"/>
        <rFont val="Arial"/>
        <family val="2"/>
      </rPr>
      <t>inte</t>
    </r>
    <r>
      <rPr>
        <i/>
        <sz val="10"/>
        <rFont val="Arial"/>
        <family val="2"/>
      </rPr>
      <t xml:space="preserve"> fylls i automatiskt </t>
    </r>
  </si>
  <si>
    <r>
      <t>i de markerade rutorna nedan,</t>
    </r>
    <r>
      <rPr>
        <b/>
        <i/>
        <u/>
        <sz val="10"/>
        <rFont val="Arial"/>
        <family val="2"/>
      </rPr>
      <t>kolla stavningen i bladet "uppgifter"</t>
    </r>
    <r>
      <rPr>
        <i/>
        <sz val="10"/>
        <rFont val="Arial"/>
        <family val="2"/>
      </rPr>
      <t>.</t>
    </r>
  </si>
  <si>
    <t>Ersättning A</t>
  </si>
  <si>
    <t>Ersättning B</t>
  </si>
  <si>
    <t>Ersättning T</t>
  </si>
  <si>
    <t>Bef 2023-12-31</t>
  </si>
  <si>
    <t>Byggnader i FR 2023-12-31</t>
  </si>
  <si>
    <t>version, 2024-03-26</t>
  </si>
  <si>
    <r>
      <t>Anm:</t>
    </r>
    <r>
      <rPr>
        <i/>
        <sz val="10"/>
        <rFont val="Arial"/>
        <family val="2"/>
      </rPr>
      <t xml:space="preserve"> För beräkning av faktiska utbetalningar 2024 kommer Lantmäteriets intäkter för </t>
    </r>
  </si>
  <si>
    <t>2023 samt antal invånare och byggnader 31/12-2023 att användas.</t>
  </si>
  <si>
    <t>Lantmäteriets intäkter 2023</t>
  </si>
  <si>
    <t>Invånare i Sverige 31/12 2023</t>
  </si>
  <si>
    <t>Invånare i kommunen 31/12 2023</t>
  </si>
  <si>
    <t>Registrerade byggnader riksnivå 31/12 2023</t>
  </si>
  <si>
    <t>Registrerade byggnader kommunen 31/12 2023</t>
  </si>
  <si>
    <t xml:space="preserve">Om du vill låsa upp skyddet för att testa med förändrade grundförutsättningar mm, se "Info" under </t>
  </si>
  <si>
    <t>"Arkiv". Inget lösenord krävs.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</si>
</sst>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#,##0\ &quot;kr&quot;"/>
    <numFmt numFmtId="166" formatCode="#,##0.000"/>
    <numFmt numFmtId="167" formatCode="0.00000E+00"/>
    <numFmt numFmtId="168" formatCode="0.000E+00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Book Antiqua"/>
      <family val="1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55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0" fillId="0" borderId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3" fontId="0" fillId="0" borderId="0" xfId="0" applyNumberFormat="1"/>
    <xf numFmtId="167" fontId="0" fillId="0" borderId="0" xfId="0" applyNumberFormat="1"/>
    <xf numFmtId="0" fontId="4" fillId="0" borderId="0" xfId="0" applyFont="1"/>
    <xf numFmtId="166" fontId="0" fillId="0" borderId="0" xfId="0" applyNumberFormat="1"/>
    <xf numFmtId="168" fontId="0" fillId="0" borderId="0" xfId="0" applyNumberFormat="1"/>
    <xf numFmtId="164" fontId="0" fillId="0" borderId="0" xfId="0" applyNumberFormat="1"/>
    <xf numFmtId="0" fontId="5" fillId="0" borderId="0" xfId="0" applyFont="1"/>
    <xf numFmtId="0" fontId="4" fillId="0" borderId="0" xfId="0" applyFont="1" applyFill="1"/>
    <xf numFmtId="0" fontId="0" fillId="0" borderId="0" xfId="0" applyFill="1"/>
    <xf numFmtId="0" fontId="0" fillId="0" borderId="0" xfId="0" applyFill="1" applyBorder="1"/>
    <xf numFmtId="164" fontId="0" fillId="0" borderId="0" xfId="0" applyNumberFormat="1" applyBorder="1"/>
    <xf numFmtId="0" fontId="2" fillId="0" borderId="0" xfId="0" applyFont="1" applyFill="1"/>
    <xf numFmtId="1" fontId="0" fillId="0" borderId="0" xfId="0" applyNumberFormat="1"/>
    <xf numFmtId="0" fontId="10" fillId="0" borderId="0" xfId="2"/>
    <xf numFmtId="14" fontId="10" fillId="0" borderId="0" xfId="2" applyNumberFormat="1"/>
    <xf numFmtId="0" fontId="10" fillId="0" borderId="0" xfId="2" applyBorder="1"/>
    <xf numFmtId="0" fontId="2" fillId="0" borderId="0" xfId="2" applyFont="1"/>
    <xf numFmtId="0" fontId="10" fillId="0" borderId="0" xfId="2" applyNumberFormat="1"/>
    <xf numFmtId="14" fontId="11" fillId="0" borderId="0" xfId="2" applyNumberFormat="1" applyFont="1"/>
    <xf numFmtId="3" fontId="2" fillId="0" borderId="0" xfId="0" applyNumberFormat="1" applyFont="1"/>
    <xf numFmtId="49" fontId="6" fillId="0" borderId="0" xfId="0" applyNumberFormat="1" applyFont="1" applyFill="1" applyBorder="1"/>
    <xf numFmtId="49" fontId="6" fillId="0" borderId="0" xfId="0" applyNumberFormat="1" applyFont="1" applyBorder="1"/>
    <xf numFmtId="0" fontId="0" fillId="0" borderId="0" xfId="0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14" fontId="6" fillId="0" borderId="0" xfId="2" applyNumberFormat="1" applyFont="1" applyFill="1"/>
    <xf numFmtId="0" fontId="1" fillId="0" borderId="0" xfId="0" applyFont="1"/>
    <xf numFmtId="0" fontId="12" fillId="0" borderId="1" xfId="0" applyFont="1" applyBorder="1" applyProtection="1">
      <protection locked="0"/>
    </xf>
    <xf numFmtId="0" fontId="2" fillId="0" borderId="2" xfId="0" applyFont="1" applyBorder="1"/>
    <xf numFmtId="0" fontId="2" fillId="0" borderId="3" xfId="0" applyFont="1" applyBorder="1"/>
    <xf numFmtId="0" fontId="0" fillId="0" borderId="0" xfId="0" applyBorder="1"/>
    <xf numFmtId="4" fontId="2" fillId="0" borderId="4" xfId="0" applyNumberFormat="1" applyFont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6" fillId="0" borderId="0" xfId="0" applyFont="1" applyFill="1"/>
    <xf numFmtId="49" fontId="6" fillId="0" borderId="5" xfId="0" applyNumberFormat="1" applyFont="1" applyFill="1" applyBorder="1"/>
    <xf numFmtId="49" fontId="6" fillId="0" borderId="5" xfId="0" applyNumberFormat="1" applyFont="1" applyBorder="1"/>
    <xf numFmtId="0" fontId="0" fillId="0" borderId="5" xfId="0" applyBorder="1" applyAlignment="1">
      <alignment horizontal="left" wrapText="1"/>
    </xf>
    <xf numFmtId="0" fontId="0" fillId="0" borderId="5" xfId="0" applyBorder="1"/>
    <xf numFmtId="0" fontId="8" fillId="5" borderId="0" xfId="0" applyFont="1" applyFill="1"/>
    <xf numFmtId="0" fontId="0" fillId="5" borderId="0" xfId="0" applyFill="1"/>
    <xf numFmtId="0" fontId="7" fillId="5" borderId="0" xfId="0" applyFont="1" applyFill="1"/>
    <xf numFmtId="0" fontId="0" fillId="5" borderId="0" xfId="0" applyFill="1" applyBorder="1"/>
    <xf numFmtId="0" fontId="6" fillId="5" borderId="0" xfId="0" quotePrefix="1" applyFont="1" applyFill="1" applyAlignment="1">
      <alignment horizontal="left"/>
    </xf>
    <xf numFmtId="0" fontId="6" fillId="5" borderId="0" xfId="0" applyFont="1" applyFill="1"/>
    <xf numFmtId="3" fontId="6" fillId="5" borderId="0" xfId="0" applyNumberFormat="1" applyFont="1" applyFill="1"/>
    <xf numFmtId="3" fontId="6" fillId="5" borderId="1" xfId="0" applyNumberFormat="1" applyFont="1" applyFill="1" applyBorder="1"/>
    <xf numFmtId="165" fontId="6" fillId="5" borderId="0" xfId="0" applyNumberFormat="1" applyFont="1" applyFill="1"/>
    <xf numFmtId="0" fontId="4" fillId="5" borderId="0" xfId="0" applyFont="1" applyFill="1"/>
    <xf numFmtId="0" fontId="2" fillId="0" borderId="0" xfId="0" applyFont="1" applyBorder="1"/>
    <xf numFmtId="4" fontId="2" fillId="0" borderId="0" xfId="0" applyNumberFormat="1" applyFont="1" applyBorder="1"/>
    <xf numFmtId="0" fontId="6" fillId="0" borderId="0" xfId="0" applyFont="1" applyBorder="1"/>
    <xf numFmtId="4" fontId="6" fillId="0" borderId="0" xfId="0" applyNumberFormat="1" applyFont="1" applyBorder="1"/>
    <xf numFmtId="0" fontId="6" fillId="0" borderId="0" xfId="0" applyFont="1"/>
    <xf numFmtId="0" fontId="2" fillId="2" borderId="1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3" fontId="0" fillId="0" borderId="0" xfId="0" applyNumberFormat="1" applyAlignment="1">
      <alignment horizontal="right"/>
    </xf>
    <xf numFmtId="3" fontId="0" fillId="0" borderId="6" xfId="0" applyNumberForma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right"/>
    </xf>
  </cellXfs>
  <cellStyles count="3">
    <cellStyle name="Normal" xfId="0" builtinId="0"/>
    <cellStyle name="Normal 2" xfId="1" xr:uid="{00000000-0005-0000-0000-000001000000}"/>
    <cellStyle name="Normal_Befolkning_och_byggnader_091231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3"/>
  <sheetViews>
    <sheetView tabSelected="1" workbookViewId="0">
      <selection activeCell="G9" sqref="G9"/>
    </sheetView>
  </sheetViews>
  <sheetFormatPr defaultRowHeight="12.75" x14ac:dyDescent="0.2"/>
  <cols>
    <col min="2" max="2" width="44.42578125" customWidth="1"/>
    <col min="3" max="3" width="11.140625" customWidth="1"/>
    <col min="5" max="5" width="25.5703125" customWidth="1"/>
    <col min="6" max="6" width="9.85546875" customWidth="1"/>
    <col min="7" max="7" width="22.42578125" customWidth="1"/>
    <col min="8" max="8" width="10.140625" bestFit="1" customWidth="1"/>
    <col min="11" max="11" width="12.28515625" customWidth="1"/>
  </cols>
  <sheetData>
    <row r="1" spans="1:11" x14ac:dyDescent="0.2">
      <c r="E1" s="63" t="s">
        <v>339</v>
      </c>
      <c r="F1" s="64"/>
    </row>
    <row r="2" spans="1:11" ht="18" x14ac:dyDescent="0.25">
      <c r="B2" s="9" t="s">
        <v>35</v>
      </c>
    </row>
    <row r="3" spans="1:11" x14ac:dyDescent="0.2">
      <c r="B3" s="42" t="s">
        <v>37</v>
      </c>
      <c r="C3" s="43"/>
      <c r="D3" s="43"/>
      <c r="E3" s="43"/>
      <c r="F3" s="11"/>
      <c r="G3" s="11"/>
    </row>
    <row r="4" spans="1:11" x14ac:dyDescent="0.2">
      <c r="B4" s="44" t="s">
        <v>347</v>
      </c>
      <c r="C4" s="43"/>
      <c r="D4" s="43"/>
      <c r="E4" s="43"/>
      <c r="F4" s="11"/>
      <c r="G4" s="11"/>
    </row>
    <row r="5" spans="1:11" x14ac:dyDescent="0.2">
      <c r="B5" s="44" t="s">
        <v>348</v>
      </c>
      <c r="C5" s="43"/>
      <c r="D5" s="43"/>
      <c r="E5" s="43"/>
      <c r="F5" s="11"/>
      <c r="G5" s="11"/>
    </row>
    <row r="6" spans="1:11" ht="13.5" thickBot="1" x14ac:dyDescent="0.25"/>
    <row r="7" spans="1:11" ht="16.5" thickBot="1" x14ac:dyDescent="0.3">
      <c r="B7" s="10" t="s">
        <v>27</v>
      </c>
      <c r="C7" s="11"/>
      <c r="D7" s="11"/>
      <c r="E7" s="60" t="s">
        <v>94</v>
      </c>
      <c r="K7" s="11"/>
    </row>
    <row r="8" spans="1:11" s="11" customFormat="1" x14ac:dyDescent="0.2">
      <c r="B8" s="42" t="s">
        <v>332</v>
      </c>
      <c r="C8" s="43"/>
      <c r="D8" s="43"/>
      <c r="E8" s="45"/>
    </row>
    <row r="9" spans="1:11" s="11" customFormat="1" x14ac:dyDescent="0.2">
      <c r="B9" s="44" t="s">
        <v>333</v>
      </c>
      <c r="C9" s="43"/>
      <c r="D9" s="43"/>
      <c r="E9" s="45"/>
    </row>
    <row r="10" spans="1:11" ht="15.75" x14ac:dyDescent="0.25">
      <c r="B10" s="10"/>
      <c r="C10" s="11"/>
      <c r="D10" s="11"/>
      <c r="E10" s="12"/>
    </row>
    <row r="11" spans="1:11" ht="15.75" x14ac:dyDescent="0.25">
      <c r="B11" s="5" t="s">
        <v>25</v>
      </c>
      <c r="C11" s="11"/>
      <c r="D11" s="11"/>
      <c r="E11" s="12"/>
    </row>
    <row r="12" spans="1:11" x14ac:dyDescent="0.2">
      <c r="B12" s="42" t="s">
        <v>340</v>
      </c>
      <c r="C12" s="43"/>
      <c r="D12" s="43"/>
      <c r="E12" s="43"/>
      <c r="F12" s="11"/>
    </row>
    <row r="13" spans="1:11" x14ac:dyDescent="0.2">
      <c r="B13" s="44" t="s">
        <v>341</v>
      </c>
      <c r="C13" s="43"/>
      <c r="D13" s="43"/>
      <c r="E13" s="43"/>
      <c r="F13" s="11"/>
    </row>
    <row r="14" spans="1:11" x14ac:dyDescent="0.2">
      <c r="A14" s="37" t="s">
        <v>0</v>
      </c>
      <c r="B14" s="46" t="s">
        <v>342</v>
      </c>
      <c r="C14" s="47"/>
      <c r="D14" s="47"/>
      <c r="E14" s="48">
        <v>254900000</v>
      </c>
      <c r="F14" s="11"/>
      <c r="H14" s="3"/>
    </row>
    <row r="15" spans="1:11" ht="13.5" thickBot="1" x14ac:dyDescent="0.25">
      <c r="A15" s="37" t="s">
        <v>1</v>
      </c>
      <c r="B15" s="46" t="s">
        <v>343</v>
      </c>
      <c r="C15" s="47"/>
      <c r="D15" s="47"/>
      <c r="E15" s="48">
        <v>10551707</v>
      </c>
      <c r="G15" s="11"/>
    </row>
    <row r="16" spans="1:11" ht="13.5" thickBot="1" x14ac:dyDescent="0.25">
      <c r="A16" s="37" t="s">
        <v>2</v>
      </c>
      <c r="B16" s="46" t="s">
        <v>344</v>
      </c>
      <c r="C16" s="47"/>
      <c r="D16" s="47"/>
      <c r="E16" s="49">
        <f>VLOOKUP(E7,uppgifter!A2:B291,2)</f>
        <v>103532</v>
      </c>
      <c r="G16" s="11"/>
    </row>
    <row r="17" spans="1:7" x14ac:dyDescent="0.2">
      <c r="A17" s="37" t="s">
        <v>3</v>
      </c>
      <c r="B17" s="47" t="s">
        <v>4</v>
      </c>
      <c r="C17" s="47"/>
      <c r="D17" s="47"/>
      <c r="E17" s="47">
        <v>290</v>
      </c>
      <c r="G17" s="4"/>
    </row>
    <row r="18" spans="1:7" x14ac:dyDescent="0.2">
      <c r="A18" s="37" t="s">
        <v>5</v>
      </c>
      <c r="B18" s="47" t="s">
        <v>6</v>
      </c>
      <c r="C18" s="47"/>
      <c r="D18" s="47"/>
      <c r="E18" s="50">
        <v>13000</v>
      </c>
    </row>
    <row r="19" spans="1:7" ht="13.5" thickBot="1" x14ac:dyDescent="0.25">
      <c r="A19" s="37" t="s">
        <v>10</v>
      </c>
      <c r="B19" s="46" t="s">
        <v>345</v>
      </c>
      <c r="C19" s="47"/>
      <c r="D19" s="47"/>
      <c r="E19" s="48">
        <v>8836391</v>
      </c>
    </row>
    <row r="20" spans="1:7" ht="13.5" thickBot="1" x14ac:dyDescent="0.25">
      <c r="A20" s="37" t="s">
        <v>11</v>
      </c>
      <c r="B20" s="46" t="s">
        <v>346</v>
      </c>
      <c r="C20" s="47"/>
      <c r="D20" s="47"/>
      <c r="E20" s="49">
        <f>VLOOKUP(E7,uppgifter!A2:C291,3)</f>
        <v>94914</v>
      </c>
      <c r="G20" s="28"/>
    </row>
    <row r="21" spans="1:7" x14ac:dyDescent="0.2">
      <c r="A21" s="37"/>
      <c r="B21" s="47"/>
      <c r="C21" s="47"/>
      <c r="D21" s="47"/>
      <c r="E21" s="48"/>
      <c r="G21" s="3"/>
    </row>
    <row r="22" spans="1:7" ht="13.5" x14ac:dyDescent="0.25">
      <c r="B22" s="2"/>
    </row>
    <row r="23" spans="1:7" ht="13.5" x14ac:dyDescent="0.25">
      <c r="B23" s="2"/>
    </row>
    <row r="24" spans="1:7" ht="15.75" x14ac:dyDescent="0.25">
      <c r="B24" s="51" t="s">
        <v>31</v>
      </c>
      <c r="C24" s="43"/>
      <c r="D24" s="43"/>
      <c r="E24" s="43"/>
      <c r="G24" s="11"/>
    </row>
    <row r="25" spans="1:7" ht="15.75" x14ac:dyDescent="0.25">
      <c r="B25" s="51" t="s">
        <v>12</v>
      </c>
      <c r="C25" s="43"/>
      <c r="D25" s="43"/>
      <c r="E25" s="43"/>
      <c r="F25" s="15"/>
    </row>
    <row r="26" spans="1:7" x14ac:dyDescent="0.2">
      <c r="B26" s="43" t="s">
        <v>33</v>
      </c>
      <c r="C26" s="43"/>
      <c r="D26" s="43"/>
      <c r="E26" s="43"/>
    </row>
    <row r="27" spans="1:7" x14ac:dyDescent="0.2">
      <c r="B27" s="42" t="s">
        <v>13</v>
      </c>
      <c r="C27" s="43"/>
      <c r="D27" s="43"/>
      <c r="E27" s="43"/>
    </row>
    <row r="28" spans="1:7" ht="13.5" thickBot="1" x14ac:dyDescent="0.25"/>
    <row r="29" spans="1:7" ht="13.5" thickBot="1" x14ac:dyDescent="0.25">
      <c r="A29" t="s">
        <v>7</v>
      </c>
      <c r="B29" s="34" t="s">
        <v>14</v>
      </c>
      <c r="C29" s="34" t="s">
        <v>15</v>
      </c>
      <c r="D29" s="57"/>
      <c r="E29" s="6">
        <f>IF(D29=1,2.5%,0)</f>
        <v>0</v>
      </c>
    </row>
    <row r="30" spans="1:7" ht="13.5" thickBot="1" x14ac:dyDescent="0.25">
      <c r="B30" s="34"/>
      <c r="C30" s="34" t="s">
        <v>16</v>
      </c>
      <c r="D30" s="57"/>
      <c r="E30" s="6">
        <f>IF(D30=1,4.5%,0)</f>
        <v>0</v>
      </c>
    </row>
    <row r="31" spans="1:7" ht="13.5" thickBot="1" x14ac:dyDescent="0.25">
      <c r="B31" s="34"/>
      <c r="C31" s="34" t="s">
        <v>17</v>
      </c>
      <c r="D31" s="57">
        <v>1</v>
      </c>
      <c r="E31" s="6">
        <f>IF(D31=1,6%,0)</f>
        <v>0.06</v>
      </c>
    </row>
    <row r="32" spans="1:7" ht="13.5" thickBot="1" x14ac:dyDescent="0.25">
      <c r="A32" t="s">
        <v>8</v>
      </c>
      <c r="B32" s="35" t="s">
        <v>18</v>
      </c>
      <c r="C32" s="35" t="s">
        <v>15</v>
      </c>
      <c r="D32" s="58"/>
      <c r="E32" s="6">
        <f>IF(D32=1,0.03,0)</f>
        <v>0</v>
      </c>
    </row>
    <row r="33" spans="1:7" ht="13.5" thickBot="1" x14ac:dyDescent="0.25">
      <c r="B33" s="35"/>
      <c r="C33" s="35" t="s">
        <v>16</v>
      </c>
      <c r="D33" s="58"/>
      <c r="E33" s="6">
        <f>IF(D33=1,0.065,0)</f>
        <v>0</v>
      </c>
    </row>
    <row r="34" spans="1:7" ht="13.5" thickBot="1" x14ac:dyDescent="0.25">
      <c r="B34" s="35"/>
      <c r="C34" s="35" t="s">
        <v>17</v>
      </c>
      <c r="D34" s="58">
        <v>1</v>
      </c>
      <c r="E34" s="6">
        <f>IF(D34=1,0.075,0)</f>
        <v>7.4999999999999997E-2</v>
      </c>
    </row>
    <row r="35" spans="1:7" ht="13.5" thickBot="1" x14ac:dyDescent="0.25">
      <c r="A35" t="s">
        <v>9</v>
      </c>
      <c r="B35" s="36" t="s">
        <v>327</v>
      </c>
      <c r="C35" s="36" t="s">
        <v>15</v>
      </c>
      <c r="D35" s="59"/>
      <c r="E35" s="6">
        <f>IF(D35=1,0.005,0)</f>
        <v>0</v>
      </c>
    </row>
    <row r="36" spans="1:7" ht="13.5" thickBot="1" x14ac:dyDescent="0.25">
      <c r="B36" s="36"/>
      <c r="C36" s="36" t="s">
        <v>16</v>
      </c>
      <c r="D36" s="59"/>
      <c r="E36" s="6">
        <f>IF(D36=1,0.01,0)</f>
        <v>0</v>
      </c>
    </row>
    <row r="37" spans="1:7" ht="13.5" thickBot="1" x14ac:dyDescent="0.25">
      <c r="B37" s="36"/>
      <c r="C37" s="36" t="s">
        <v>17</v>
      </c>
      <c r="D37" s="59">
        <v>1</v>
      </c>
      <c r="E37" s="6">
        <f>IF(D37=1,0.015,0)</f>
        <v>1.4999999999999999E-2</v>
      </c>
    </row>
    <row r="38" spans="1:7" x14ac:dyDescent="0.2">
      <c r="E38" s="6"/>
    </row>
    <row r="39" spans="1:7" x14ac:dyDescent="0.2">
      <c r="B39" t="s">
        <v>7</v>
      </c>
      <c r="E39" s="6">
        <f>SUM(E29:E31)</f>
        <v>0.06</v>
      </c>
    </row>
    <row r="40" spans="1:7" x14ac:dyDescent="0.2">
      <c r="B40" t="s">
        <v>8</v>
      </c>
      <c r="E40" s="6">
        <f>SUM(E32:E34)</f>
        <v>7.4999999999999997E-2</v>
      </c>
    </row>
    <row r="41" spans="1:7" x14ac:dyDescent="0.2">
      <c r="B41" t="s">
        <v>9</v>
      </c>
      <c r="E41" s="6">
        <f>SUM(E35:E37)</f>
        <v>1.4999999999999999E-2</v>
      </c>
    </row>
    <row r="42" spans="1:7" x14ac:dyDescent="0.2">
      <c r="B42" t="s">
        <v>19</v>
      </c>
      <c r="E42" s="6">
        <f>SUM(E29:E38)</f>
        <v>0.15000000000000002</v>
      </c>
    </row>
    <row r="43" spans="1:7" x14ac:dyDescent="0.2">
      <c r="E43" s="6"/>
    </row>
    <row r="44" spans="1:7" x14ac:dyDescent="0.2">
      <c r="B44" s="54" t="s">
        <v>334</v>
      </c>
      <c r="C44" s="54"/>
      <c r="D44" s="54"/>
      <c r="E44" s="55">
        <f>(0.15*E14-13000*E17)*((0.75*E16*E39)/(0.15*E15)+(0.25*E20*E39)/(0.15*E19))</f>
        <v>138469.61509343103</v>
      </c>
      <c r="G44" s="7"/>
    </row>
    <row r="45" spans="1:7" x14ac:dyDescent="0.2">
      <c r="B45" s="54" t="s">
        <v>335</v>
      </c>
      <c r="C45" s="54"/>
      <c r="D45" s="54"/>
      <c r="E45" s="55">
        <f>(0.15*E14-13000*E17)*((0.75*E16*E40)/(0.15*E15)+(0.25*E20*E40)/(0.15*E19))</f>
        <v>173087.0188667888</v>
      </c>
      <c r="G45" s="7"/>
    </row>
    <row r="46" spans="1:7" x14ac:dyDescent="0.2">
      <c r="B46" s="56" t="s">
        <v>336</v>
      </c>
      <c r="C46" s="56"/>
      <c r="D46" s="56"/>
      <c r="E46" s="55">
        <f>(0.15*E14-13000*E17)*((0.75*E16*E41)/(0.15*E15)+(0.25*E20*E41)/(0.15*E19))</f>
        <v>34617.403773357757</v>
      </c>
      <c r="G46" s="53"/>
    </row>
    <row r="47" spans="1:7" ht="13.5" thickBot="1" x14ac:dyDescent="0.25">
      <c r="B47" s="56" t="s">
        <v>6</v>
      </c>
      <c r="C47" s="56"/>
      <c r="D47" s="56"/>
      <c r="E47" s="55">
        <v>13000</v>
      </c>
      <c r="G47" s="53"/>
    </row>
    <row r="48" spans="1:7" ht="14.25" thickTop="1" thickBot="1" x14ac:dyDescent="0.25">
      <c r="A48" s="32"/>
      <c r="B48" s="31" t="s">
        <v>20</v>
      </c>
      <c r="C48" s="30"/>
      <c r="D48" s="30"/>
      <c r="E48" s="33">
        <f>(0.15*E14-13000*E17)*((0.75*E16*E42)/(0.15*E15)+(0.25*E20*E42)/(0.15*E19))+13000</f>
        <v>359174.0377335776</v>
      </c>
      <c r="G48" s="7"/>
    </row>
    <row r="49" spans="1:7" ht="13.5" thickTop="1" x14ac:dyDescent="0.2">
      <c r="A49" s="32"/>
      <c r="B49" s="52"/>
      <c r="C49" s="52"/>
      <c r="D49" s="52"/>
      <c r="E49" s="53"/>
      <c r="G49" s="7"/>
    </row>
    <row r="50" spans="1:7" ht="11.45" hidden="1" customHeight="1" x14ac:dyDescent="0.2">
      <c r="A50" s="32"/>
      <c r="B50" s="54"/>
      <c r="C50" s="54"/>
      <c r="D50" s="54"/>
      <c r="E50" s="55"/>
      <c r="G50" s="7"/>
    </row>
    <row r="51" spans="1:7" hidden="1" x14ac:dyDescent="0.2"/>
    <row r="52" spans="1:7" ht="15.75" hidden="1" x14ac:dyDescent="0.25">
      <c r="B52" s="51" t="s">
        <v>32</v>
      </c>
    </row>
    <row r="53" spans="1:7" ht="15.75" hidden="1" x14ac:dyDescent="0.25">
      <c r="B53" s="51" t="s">
        <v>36</v>
      </c>
    </row>
    <row r="54" spans="1:7" hidden="1" x14ac:dyDescent="0.2">
      <c r="B54" s="43" t="s">
        <v>33</v>
      </c>
    </row>
    <row r="55" spans="1:7" hidden="1" x14ac:dyDescent="0.2">
      <c r="B55" s="42" t="s">
        <v>21</v>
      </c>
    </row>
    <row r="56" spans="1:7" ht="13.5" hidden="1" thickBot="1" x14ac:dyDescent="0.25"/>
    <row r="57" spans="1:7" ht="13.5" hidden="1" thickBot="1" x14ac:dyDescent="0.25">
      <c r="C57" t="s">
        <v>15</v>
      </c>
      <c r="D57" s="29"/>
      <c r="E57" s="8">
        <f>IF(D57=1,0.04,0)</f>
        <v>0</v>
      </c>
    </row>
    <row r="58" spans="1:7" ht="13.5" hidden="1" thickBot="1" x14ac:dyDescent="0.25">
      <c r="C58" t="s">
        <v>16</v>
      </c>
      <c r="D58" s="29"/>
      <c r="E58" s="8">
        <f>IF(D58=1,0.055,0)</f>
        <v>0</v>
      </c>
    </row>
    <row r="59" spans="1:7" ht="13.5" hidden="1" thickBot="1" x14ac:dyDescent="0.25">
      <c r="C59" t="s">
        <v>17</v>
      </c>
      <c r="D59" s="29">
        <v>1</v>
      </c>
      <c r="E59" s="8">
        <f>IF(D59=1,0.07,0)</f>
        <v>7.0000000000000007E-2</v>
      </c>
    </row>
    <row r="60" spans="1:7" ht="13.5" hidden="1" thickBot="1" x14ac:dyDescent="0.25">
      <c r="E60" s="8"/>
    </row>
    <row r="61" spans="1:7" ht="14.25" hidden="1" thickTop="1" thickBot="1" x14ac:dyDescent="0.25">
      <c r="B61" s="31" t="s">
        <v>22</v>
      </c>
      <c r="C61" s="30"/>
      <c r="D61" s="30"/>
      <c r="E61" s="33" t="e">
        <f>(0.07*E14-65000*#REF!)*(E57+E58+E59)*E16/0.07/E21+65000</f>
        <v>#REF!</v>
      </c>
    </row>
    <row r="62" spans="1:7" ht="19.899999999999999" hidden="1" customHeight="1" x14ac:dyDescent="0.2">
      <c r="B62" s="1"/>
      <c r="E62" s="13"/>
    </row>
    <row r="63" spans="1:7" hidden="1" x14ac:dyDescent="0.2"/>
    <row r="64" spans="1:7" ht="15.75" hidden="1" x14ac:dyDescent="0.25">
      <c r="B64" s="51" t="s">
        <v>34</v>
      </c>
      <c r="C64" s="43"/>
      <c r="D64" s="11"/>
      <c r="E64" s="11"/>
    </row>
    <row r="65" spans="2:5" ht="15.75" hidden="1" x14ac:dyDescent="0.25">
      <c r="B65" s="51" t="s">
        <v>331</v>
      </c>
    </row>
    <row r="66" spans="2:5" hidden="1" x14ac:dyDescent="0.2">
      <c r="B66" s="43" t="s">
        <v>329</v>
      </c>
    </row>
    <row r="67" spans="2:5" ht="13.5" hidden="1" thickBot="1" x14ac:dyDescent="0.25">
      <c r="B67" s="42" t="s">
        <v>23</v>
      </c>
    </row>
    <row r="68" spans="2:5" ht="13.5" hidden="1" thickBot="1" x14ac:dyDescent="0.25">
      <c r="C68" s="11" t="s">
        <v>28</v>
      </c>
      <c r="D68" s="29">
        <v>1</v>
      </c>
      <c r="E68" s="8" t="e">
        <f>IF(D68=1,0.02*E14*0*E16/#REF!,0)</f>
        <v>#REF!</v>
      </c>
    </row>
    <row r="69" spans="2:5" ht="13.5" hidden="1" thickBot="1" x14ac:dyDescent="0.25">
      <c r="B69" t="s">
        <v>330</v>
      </c>
      <c r="C69" s="11" t="s">
        <v>29</v>
      </c>
      <c r="D69" s="29">
        <v>1</v>
      </c>
      <c r="E69" s="8" t="e">
        <f>IF(D69=1,0.02*E14*0.9*E16/#REF!,0)</f>
        <v>#REF!</v>
      </c>
    </row>
    <row r="70" spans="2:5" ht="13.5" hidden="1" thickBot="1" x14ac:dyDescent="0.25">
      <c r="B70" t="s">
        <v>330</v>
      </c>
      <c r="C70" s="11" t="s">
        <v>30</v>
      </c>
      <c r="D70" s="29">
        <v>1</v>
      </c>
      <c r="E70" s="8" t="e">
        <f>IF(D70=1,0.02*E14*0.1*E16/#REF!,0)</f>
        <v>#REF!</v>
      </c>
    </row>
    <row r="71" spans="2:5" ht="13.5" hidden="1" thickBot="1" x14ac:dyDescent="0.25">
      <c r="E71" s="8"/>
    </row>
    <row r="72" spans="2:5" ht="14.25" hidden="1" thickTop="1" thickBot="1" x14ac:dyDescent="0.25">
      <c r="B72" s="31" t="s">
        <v>24</v>
      </c>
      <c r="C72" s="30"/>
      <c r="D72" s="30"/>
      <c r="E72" s="33" t="e">
        <f>E68+E69+E70</f>
        <v>#REF!</v>
      </c>
    </row>
    <row r="73" spans="2:5" ht="13.5" hidden="1" thickTop="1" x14ac:dyDescent="0.2">
      <c r="E73" s="8"/>
    </row>
  </sheetData>
  <sheetProtection sheet="1" objects="1" scenarios="1"/>
  <protectedRanges>
    <protectedRange sqref="D20:D25" name="Område3"/>
    <protectedRange sqref="E7" name="Område1"/>
    <protectedRange sqref="E11" name="Område2"/>
  </protectedRanges>
  <dataConsolidate/>
  <mergeCells count="1">
    <mergeCell ref="E1:F1"/>
  </mergeCells>
  <phoneticPr fontId="0" type="noConversion"/>
  <pageMargins left="0.44" right="0.75" top="1" bottom="1" header="0.51" footer="0.5"/>
  <pageSetup paperSize="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96"/>
  <sheetViews>
    <sheetView zoomScaleNormal="100" workbookViewId="0"/>
  </sheetViews>
  <sheetFormatPr defaultRowHeight="12.75" x14ac:dyDescent="0.2"/>
  <cols>
    <col min="1" max="1" width="17.85546875" style="16" customWidth="1"/>
    <col min="2" max="2" width="20" style="16" customWidth="1"/>
    <col min="3" max="3" width="24.42578125" style="61" customWidth="1"/>
    <col min="4" max="4" width="13.7109375" style="17" bestFit="1" customWidth="1"/>
  </cols>
  <sheetData>
    <row r="1" spans="1:4" x14ac:dyDescent="0.2">
      <c r="A1" s="19" t="s">
        <v>26</v>
      </c>
      <c r="B1" s="14" t="s">
        <v>337</v>
      </c>
      <c r="C1" s="65" t="s">
        <v>338</v>
      </c>
      <c r="D1" s="27"/>
    </row>
    <row r="2" spans="1:4" x14ac:dyDescent="0.2">
      <c r="A2" s="38" t="s">
        <v>38</v>
      </c>
      <c r="B2" s="61">
        <v>32446</v>
      </c>
      <c r="C2" s="61">
        <v>28063</v>
      </c>
      <c r="D2" s="21"/>
    </row>
    <row r="3" spans="1:4" x14ac:dyDescent="0.2">
      <c r="A3" s="39" t="s">
        <v>39</v>
      </c>
      <c r="B3" s="61">
        <v>42382</v>
      </c>
      <c r="C3" s="61">
        <v>33418</v>
      </c>
      <c r="D3" s="21"/>
    </row>
    <row r="4" spans="1:4" x14ac:dyDescent="0.2">
      <c r="A4" s="38" t="s">
        <v>40</v>
      </c>
      <c r="B4" s="61">
        <v>20040</v>
      </c>
      <c r="C4" s="61">
        <v>25020</v>
      </c>
      <c r="D4" s="21"/>
    </row>
    <row r="5" spans="1:4" x14ac:dyDescent="0.2">
      <c r="A5" s="39" t="s">
        <v>41</v>
      </c>
      <c r="B5" s="61">
        <v>6852</v>
      </c>
      <c r="C5" s="61">
        <v>10621</v>
      </c>
      <c r="D5" s="21"/>
    </row>
    <row r="6" spans="1:4" x14ac:dyDescent="0.2">
      <c r="A6" s="38" t="s">
        <v>42</v>
      </c>
      <c r="B6" s="61">
        <v>14002</v>
      </c>
      <c r="C6" s="61">
        <v>15975</v>
      </c>
      <c r="D6" s="21"/>
    </row>
    <row r="7" spans="1:4" x14ac:dyDescent="0.2">
      <c r="A7" s="38" t="s">
        <v>43</v>
      </c>
      <c r="B7" s="61">
        <v>2609</v>
      </c>
      <c r="C7" s="61">
        <v>11286</v>
      </c>
      <c r="D7" s="21"/>
    </row>
    <row r="8" spans="1:4" x14ac:dyDescent="0.2">
      <c r="A8" s="38" t="s">
        <v>44</v>
      </c>
      <c r="B8" s="61">
        <v>6113</v>
      </c>
      <c r="C8" s="61">
        <v>17537</v>
      </c>
      <c r="D8" s="21"/>
    </row>
    <row r="9" spans="1:4" x14ac:dyDescent="0.2">
      <c r="A9" s="39" t="s">
        <v>45</v>
      </c>
      <c r="B9" s="61">
        <v>25682</v>
      </c>
      <c r="C9" s="61">
        <v>39891</v>
      </c>
      <c r="D9" s="21"/>
    </row>
    <row r="10" spans="1:4" x14ac:dyDescent="0.2">
      <c r="A10" s="38" t="s">
        <v>46</v>
      </c>
      <c r="B10" s="61">
        <v>11478</v>
      </c>
      <c r="C10" s="61">
        <v>21550</v>
      </c>
      <c r="D10" s="21"/>
    </row>
    <row r="11" spans="1:4" x14ac:dyDescent="0.2">
      <c r="A11" s="38" t="s">
        <v>47</v>
      </c>
      <c r="B11" s="61">
        <v>22753</v>
      </c>
      <c r="C11" s="61">
        <v>29136</v>
      </c>
      <c r="D11" s="21"/>
    </row>
    <row r="12" spans="1:4" x14ac:dyDescent="0.2">
      <c r="A12" s="39" t="s">
        <v>48</v>
      </c>
      <c r="B12" s="61">
        <v>9138</v>
      </c>
      <c r="C12" s="61">
        <v>17477</v>
      </c>
      <c r="D12" s="21"/>
    </row>
    <row r="13" spans="1:4" x14ac:dyDescent="0.2">
      <c r="A13" s="39" t="s">
        <v>49</v>
      </c>
      <c r="B13" s="61">
        <v>7140</v>
      </c>
      <c r="C13" s="61">
        <v>28290</v>
      </c>
      <c r="D13" s="21"/>
    </row>
    <row r="14" spans="1:4" x14ac:dyDescent="0.2">
      <c r="A14" s="38" t="s">
        <v>50</v>
      </c>
      <c r="B14" s="61">
        <v>2348</v>
      </c>
      <c r="C14" s="61">
        <v>6319</v>
      </c>
      <c r="D14" s="21"/>
    </row>
    <row r="15" spans="1:4" x14ac:dyDescent="0.2">
      <c r="A15" s="38" t="s">
        <v>51</v>
      </c>
      <c r="B15" s="61">
        <v>15968</v>
      </c>
      <c r="C15" s="61">
        <v>12866</v>
      </c>
      <c r="D15" s="21"/>
    </row>
    <row r="16" spans="1:4" x14ac:dyDescent="0.2">
      <c r="A16" s="38" t="s">
        <v>52</v>
      </c>
      <c r="B16" s="61">
        <v>27943</v>
      </c>
      <c r="C16" s="61">
        <v>34761</v>
      </c>
      <c r="D16" s="21"/>
    </row>
    <row r="17" spans="1:4" x14ac:dyDescent="0.2">
      <c r="A17" s="38" t="s">
        <v>53</v>
      </c>
      <c r="B17" s="61">
        <v>9733</v>
      </c>
      <c r="C17" s="61">
        <v>8385</v>
      </c>
      <c r="D17" s="21"/>
    </row>
    <row r="18" spans="1:4" x14ac:dyDescent="0.2">
      <c r="A18" s="38" t="s">
        <v>54</v>
      </c>
      <c r="B18" s="61">
        <v>26414</v>
      </c>
      <c r="C18" s="61">
        <v>40454</v>
      </c>
      <c r="D18" s="21"/>
    </row>
    <row r="19" spans="1:4" x14ac:dyDescent="0.2">
      <c r="A19" s="38" t="s">
        <v>55</v>
      </c>
      <c r="B19" s="61">
        <v>10748</v>
      </c>
      <c r="C19" s="61">
        <v>44116</v>
      </c>
      <c r="D19" s="21"/>
    </row>
    <row r="20" spans="1:4" x14ac:dyDescent="0.2">
      <c r="A20" s="38" t="s">
        <v>56</v>
      </c>
      <c r="B20" s="61">
        <v>51735</v>
      </c>
      <c r="C20" s="61">
        <v>48999</v>
      </c>
      <c r="D20" s="21"/>
    </row>
    <row r="21" spans="1:4" x14ac:dyDescent="0.2">
      <c r="A21" s="40" t="s">
        <v>57</v>
      </c>
      <c r="B21" s="61">
        <v>114592</v>
      </c>
      <c r="C21" s="61">
        <v>58122</v>
      </c>
      <c r="D21" s="21"/>
    </row>
    <row r="22" spans="1:4" x14ac:dyDescent="0.2">
      <c r="A22" s="38" t="s">
        <v>58</v>
      </c>
      <c r="B22" s="61">
        <v>95592</v>
      </c>
      <c r="C22" s="61">
        <v>35334</v>
      </c>
      <c r="D22" s="21"/>
    </row>
    <row r="23" spans="1:4" x14ac:dyDescent="0.2">
      <c r="A23" s="39" t="s">
        <v>59</v>
      </c>
      <c r="B23" s="61">
        <v>5523</v>
      </c>
      <c r="C23" s="61">
        <v>10758</v>
      </c>
      <c r="D23" s="21"/>
    </row>
    <row r="24" spans="1:4" x14ac:dyDescent="0.2">
      <c r="A24" s="38" t="s">
        <v>60</v>
      </c>
      <c r="B24" s="61">
        <v>12498</v>
      </c>
      <c r="C24" s="61">
        <v>12359</v>
      </c>
      <c r="D24" s="21"/>
    </row>
    <row r="25" spans="1:4" x14ac:dyDescent="0.2">
      <c r="A25" s="39" t="s">
        <v>61</v>
      </c>
      <c r="B25" s="61">
        <v>6099</v>
      </c>
      <c r="C25" s="61">
        <v>18673</v>
      </c>
      <c r="D25" s="21"/>
    </row>
    <row r="26" spans="1:4" x14ac:dyDescent="0.2">
      <c r="A26" s="38" t="s">
        <v>62</v>
      </c>
      <c r="B26" s="61">
        <v>19844</v>
      </c>
      <c r="C26" s="61">
        <v>9050</v>
      </c>
      <c r="D26" s="21"/>
    </row>
    <row r="27" spans="1:4" x14ac:dyDescent="0.2">
      <c r="A27" s="38" t="s">
        <v>63</v>
      </c>
      <c r="B27" s="61">
        <v>15912</v>
      </c>
      <c r="C27" s="61">
        <v>32868</v>
      </c>
      <c r="D27" s="21"/>
    </row>
    <row r="28" spans="1:4" x14ac:dyDescent="0.2">
      <c r="A28" s="39" t="s">
        <v>64</v>
      </c>
      <c r="B28" s="61">
        <v>4606</v>
      </c>
      <c r="C28" s="61">
        <v>9639</v>
      </c>
      <c r="D28" s="21"/>
    </row>
    <row r="29" spans="1:4" x14ac:dyDescent="0.2">
      <c r="A29" s="38" t="s">
        <v>65</v>
      </c>
      <c r="B29" s="61">
        <v>32419</v>
      </c>
      <c r="C29" s="61">
        <v>16544</v>
      </c>
      <c r="D29" s="21"/>
    </row>
    <row r="30" spans="1:4" x14ac:dyDescent="0.2">
      <c r="A30" s="38" t="s">
        <v>66</v>
      </c>
      <c r="B30" s="61">
        <v>9357</v>
      </c>
      <c r="C30" s="61">
        <v>14151</v>
      </c>
      <c r="D30" s="21"/>
    </row>
    <row r="31" spans="1:4" x14ac:dyDescent="0.2">
      <c r="A31" s="38" t="s">
        <v>67</v>
      </c>
      <c r="B31" s="61">
        <v>2339</v>
      </c>
      <c r="C31" s="61">
        <v>8237</v>
      </c>
      <c r="D31" s="21"/>
    </row>
    <row r="32" spans="1:4" x14ac:dyDescent="0.2">
      <c r="A32" s="39" t="s">
        <v>68</v>
      </c>
      <c r="B32" s="61">
        <v>8499</v>
      </c>
      <c r="C32" s="61">
        <v>18549</v>
      </c>
      <c r="D32" s="21"/>
    </row>
    <row r="33" spans="1:4" x14ac:dyDescent="0.2">
      <c r="A33" s="39" t="s">
        <v>69</v>
      </c>
      <c r="B33" s="61">
        <v>28808</v>
      </c>
      <c r="C33" s="61">
        <v>35609</v>
      </c>
      <c r="D33" s="21"/>
    </row>
    <row r="34" spans="1:4" x14ac:dyDescent="0.2">
      <c r="A34" s="38" t="s">
        <v>70</v>
      </c>
      <c r="B34" s="61">
        <v>17750</v>
      </c>
      <c r="C34" s="61">
        <v>26139</v>
      </c>
      <c r="D34" s="21"/>
    </row>
    <row r="35" spans="1:4" x14ac:dyDescent="0.2">
      <c r="A35" s="39" t="s">
        <v>71</v>
      </c>
      <c r="B35" s="61">
        <v>9056</v>
      </c>
      <c r="C35" s="61">
        <v>14300</v>
      </c>
      <c r="D35" s="21"/>
    </row>
    <row r="36" spans="1:4" x14ac:dyDescent="0.2">
      <c r="A36" s="38" t="s">
        <v>72</v>
      </c>
      <c r="B36" s="61">
        <v>48292</v>
      </c>
      <c r="C36" s="61">
        <v>44285</v>
      </c>
      <c r="D36" s="21"/>
    </row>
    <row r="37" spans="1:4" x14ac:dyDescent="0.2">
      <c r="A37" s="38" t="s">
        <v>73</v>
      </c>
      <c r="B37" s="61">
        <v>107468</v>
      </c>
      <c r="C37" s="61">
        <v>97198</v>
      </c>
      <c r="D37" s="21"/>
    </row>
    <row r="38" spans="1:4" x14ac:dyDescent="0.2">
      <c r="A38" s="38" t="s">
        <v>74</v>
      </c>
      <c r="B38" s="61">
        <v>34775</v>
      </c>
      <c r="C38" s="61">
        <v>24805</v>
      </c>
      <c r="D38" s="21"/>
    </row>
    <row r="39" spans="1:4" x14ac:dyDescent="0.2">
      <c r="A39" s="39" t="s">
        <v>75</v>
      </c>
      <c r="B39" s="61">
        <v>5656</v>
      </c>
      <c r="C39" s="61">
        <v>8686</v>
      </c>
      <c r="D39" s="21"/>
    </row>
    <row r="40" spans="1:4" x14ac:dyDescent="0.2">
      <c r="A40" s="38" t="s">
        <v>76</v>
      </c>
      <c r="B40" s="61">
        <v>13222</v>
      </c>
      <c r="C40" s="61">
        <v>15616</v>
      </c>
      <c r="D40" s="21"/>
    </row>
    <row r="41" spans="1:4" x14ac:dyDescent="0.2">
      <c r="A41" s="38" t="s">
        <v>77</v>
      </c>
      <c r="B41" s="61">
        <v>47108</v>
      </c>
      <c r="C41" s="61">
        <v>64027</v>
      </c>
      <c r="D41" s="21"/>
    </row>
    <row r="42" spans="1:4" x14ac:dyDescent="0.2">
      <c r="A42" s="38" t="s">
        <v>78</v>
      </c>
      <c r="B42" s="61">
        <v>32991</v>
      </c>
      <c r="C42" s="61">
        <v>39514</v>
      </c>
      <c r="D42" s="21"/>
    </row>
    <row r="43" spans="1:4" x14ac:dyDescent="0.2">
      <c r="A43" s="38" t="s">
        <v>79</v>
      </c>
      <c r="B43" s="61">
        <v>59986</v>
      </c>
      <c r="C43" s="61">
        <v>70518</v>
      </c>
      <c r="D43" s="21"/>
    </row>
    <row r="44" spans="1:4" x14ac:dyDescent="0.2">
      <c r="A44" s="39" t="s">
        <v>80</v>
      </c>
      <c r="B44" s="61">
        <v>10034</v>
      </c>
      <c r="C44" s="61">
        <v>15028</v>
      </c>
      <c r="D44" s="21"/>
    </row>
    <row r="45" spans="1:4" x14ac:dyDescent="0.2">
      <c r="A45" s="39" t="s">
        <v>81</v>
      </c>
      <c r="B45" s="61">
        <v>21694</v>
      </c>
      <c r="C45" s="61">
        <v>24462</v>
      </c>
      <c r="D45" s="21"/>
    </row>
    <row r="46" spans="1:4" x14ac:dyDescent="0.2">
      <c r="A46" s="38" t="s">
        <v>82</v>
      </c>
      <c r="B46" s="61">
        <v>15668</v>
      </c>
      <c r="C46" s="61">
        <v>22602</v>
      </c>
      <c r="D46" s="21"/>
    </row>
    <row r="47" spans="1:4" x14ac:dyDescent="0.2">
      <c r="A47" s="39" t="s">
        <v>83</v>
      </c>
      <c r="B47" s="61">
        <v>11538</v>
      </c>
      <c r="C47" s="61">
        <v>12616</v>
      </c>
      <c r="D47" s="21"/>
    </row>
    <row r="48" spans="1:4" x14ac:dyDescent="0.2">
      <c r="A48" s="39" t="s">
        <v>84</v>
      </c>
      <c r="B48" s="61">
        <v>6434</v>
      </c>
      <c r="C48" s="61">
        <v>10632</v>
      </c>
      <c r="D48" s="21"/>
    </row>
    <row r="49" spans="1:4" x14ac:dyDescent="0.2">
      <c r="A49" s="38" t="s">
        <v>85</v>
      </c>
      <c r="B49" s="61">
        <v>10430</v>
      </c>
      <c r="C49" s="61">
        <v>25812</v>
      </c>
      <c r="D49" s="21"/>
    </row>
    <row r="50" spans="1:4" x14ac:dyDescent="0.2">
      <c r="A50" s="38" t="s">
        <v>86</v>
      </c>
      <c r="B50" s="61">
        <v>29014</v>
      </c>
      <c r="C50" s="61">
        <v>32836</v>
      </c>
      <c r="D50" s="21"/>
    </row>
    <row r="51" spans="1:4" x14ac:dyDescent="0.2">
      <c r="A51" s="39" t="s">
        <v>87</v>
      </c>
      <c r="B51" s="61">
        <v>11520</v>
      </c>
      <c r="C51" s="61">
        <v>15123</v>
      </c>
      <c r="D51" s="21"/>
    </row>
    <row r="52" spans="1:4" x14ac:dyDescent="0.2">
      <c r="A52" s="38" t="s">
        <v>88</v>
      </c>
      <c r="B52" s="61">
        <v>9246</v>
      </c>
      <c r="C52" s="61">
        <v>12644</v>
      </c>
      <c r="D52" s="21"/>
    </row>
    <row r="53" spans="1:4" x14ac:dyDescent="0.2">
      <c r="A53" s="38" t="s">
        <v>89</v>
      </c>
      <c r="B53" s="61">
        <v>61029</v>
      </c>
      <c r="C53" s="61">
        <v>97964</v>
      </c>
      <c r="D53" s="21"/>
    </row>
    <row r="54" spans="1:4" x14ac:dyDescent="0.2">
      <c r="A54" s="39" t="s">
        <v>90</v>
      </c>
      <c r="B54" s="61">
        <v>9057</v>
      </c>
      <c r="C54" s="61">
        <v>13635</v>
      </c>
      <c r="D54" s="21"/>
    </row>
    <row r="55" spans="1:4" x14ac:dyDescent="0.2">
      <c r="A55" s="39" t="s">
        <v>91</v>
      </c>
      <c r="B55" s="61">
        <v>5563</v>
      </c>
      <c r="C55" s="61">
        <v>7882</v>
      </c>
      <c r="D55" s="21"/>
    </row>
    <row r="56" spans="1:4" x14ac:dyDescent="0.2">
      <c r="A56" s="39" t="s">
        <v>92</v>
      </c>
      <c r="B56" s="61">
        <v>5119</v>
      </c>
      <c r="C56" s="61">
        <v>11584</v>
      </c>
      <c r="D56" s="21"/>
    </row>
    <row r="57" spans="1:4" x14ac:dyDescent="0.2">
      <c r="A57" s="38" t="s">
        <v>93</v>
      </c>
      <c r="B57" s="61">
        <v>17330</v>
      </c>
      <c r="C57" s="61">
        <v>28768</v>
      </c>
      <c r="D57" s="21"/>
    </row>
    <row r="58" spans="1:4" x14ac:dyDescent="0.2">
      <c r="A58" s="41" t="s">
        <v>94</v>
      </c>
      <c r="B58" s="61">
        <v>103532</v>
      </c>
      <c r="C58" s="61">
        <v>94914</v>
      </c>
      <c r="D58" s="21"/>
    </row>
    <row r="59" spans="1:4" x14ac:dyDescent="0.2">
      <c r="A59" s="40" t="s">
        <v>95</v>
      </c>
      <c r="B59" s="61">
        <v>604616</v>
      </c>
      <c r="C59" s="61">
        <v>155179</v>
      </c>
      <c r="D59" s="21"/>
    </row>
    <row r="60" spans="1:4" x14ac:dyDescent="0.2">
      <c r="A60" s="39" t="s">
        <v>96</v>
      </c>
      <c r="B60" s="61">
        <v>13218</v>
      </c>
      <c r="C60" s="61">
        <v>17154</v>
      </c>
      <c r="D60" s="21"/>
    </row>
    <row r="61" spans="1:4" x14ac:dyDescent="0.2">
      <c r="A61" s="39" t="s">
        <v>97</v>
      </c>
      <c r="B61" s="61">
        <v>13275</v>
      </c>
      <c r="C61" s="61">
        <v>16793</v>
      </c>
      <c r="D61" s="21"/>
    </row>
    <row r="62" spans="1:4" x14ac:dyDescent="0.2">
      <c r="A62" s="39" t="s">
        <v>98</v>
      </c>
      <c r="B62" s="61">
        <v>11536</v>
      </c>
      <c r="C62" s="61">
        <v>20693</v>
      </c>
      <c r="D62" s="21"/>
    </row>
    <row r="63" spans="1:4" x14ac:dyDescent="0.2">
      <c r="A63" s="38" t="s">
        <v>99</v>
      </c>
      <c r="B63" s="61">
        <v>16232</v>
      </c>
      <c r="C63" s="61">
        <v>21639</v>
      </c>
      <c r="D63" s="21"/>
    </row>
    <row r="64" spans="1:4" x14ac:dyDescent="0.2">
      <c r="A64" s="38" t="s">
        <v>100</v>
      </c>
      <c r="B64" s="61">
        <v>16654</v>
      </c>
      <c r="C64" s="61">
        <v>12790</v>
      </c>
      <c r="D64" s="21"/>
    </row>
    <row r="65" spans="1:4" x14ac:dyDescent="0.2">
      <c r="A65" s="40" t="s">
        <v>101</v>
      </c>
      <c r="B65" s="61">
        <v>105796</v>
      </c>
      <c r="C65" s="61">
        <v>89523</v>
      </c>
      <c r="D65" s="21"/>
    </row>
    <row r="66" spans="1:4" x14ac:dyDescent="0.2">
      <c r="A66" s="39" t="s">
        <v>102</v>
      </c>
      <c r="B66" s="61">
        <v>16940</v>
      </c>
      <c r="C66" s="61">
        <v>18053</v>
      </c>
      <c r="D66" s="21"/>
    </row>
    <row r="67" spans="1:4" x14ac:dyDescent="0.2">
      <c r="A67" s="38" t="s">
        <v>103</v>
      </c>
      <c r="B67" s="61">
        <v>99751</v>
      </c>
      <c r="C67" s="61">
        <v>64330</v>
      </c>
      <c r="D67" s="21"/>
    </row>
    <row r="68" spans="1:4" x14ac:dyDescent="0.2">
      <c r="A68" s="38" t="s">
        <v>104</v>
      </c>
      <c r="B68" s="61">
        <v>9177</v>
      </c>
      <c r="C68" s="61">
        <v>15693</v>
      </c>
      <c r="D68" s="21"/>
    </row>
    <row r="69" spans="1:4" x14ac:dyDescent="0.2">
      <c r="A69" s="38" t="s">
        <v>105</v>
      </c>
      <c r="B69" s="61">
        <v>14343</v>
      </c>
      <c r="C69" s="61">
        <v>22570</v>
      </c>
      <c r="D69" s="21"/>
    </row>
    <row r="70" spans="1:4" x14ac:dyDescent="0.2">
      <c r="A70" s="38" t="s">
        <v>106</v>
      </c>
      <c r="B70" s="61">
        <v>15345</v>
      </c>
      <c r="C70" s="61">
        <v>22399</v>
      </c>
      <c r="D70" s="21"/>
    </row>
    <row r="71" spans="1:4" x14ac:dyDescent="0.2">
      <c r="A71" s="40" t="s">
        <v>107</v>
      </c>
      <c r="B71" s="61">
        <v>151306</v>
      </c>
      <c r="C71" s="61">
        <v>80608</v>
      </c>
      <c r="D71" s="21"/>
    </row>
    <row r="72" spans="1:4" x14ac:dyDescent="0.2">
      <c r="A72" s="39" t="s">
        <v>108</v>
      </c>
      <c r="B72" s="61">
        <v>9441</v>
      </c>
      <c r="C72" s="61">
        <v>13396</v>
      </c>
      <c r="D72" s="21"/>
    </row>
    <row r="73" spans="1:4" x14ac:dyDescent="0.2">
      <c r="A73" s="38" t="s">
        <v>109</v>
      </c>
      <c r="B73" s="61">
        <v>9258</v>
      </c>
      <c r="C73" s="61">
        <v>11076</v>
      </c>
      <c r="D73" s="21"/>
    </row>
    <row r="74" spans="1:4" x14ac:dyDescent="0.2">
      <c r="A74" s="38" t="s">
        <v>110</v>
      </c>
      <c r="B74" s="61">
        <v>9374</v>
      </c>
      <c r="C74" s="61">
        <v>13719</v>
      </c>
      <c r="D74" s="21"/>
    </row>
    <row r="75" spans="1:4" x14ac:dyDescent="0.2">
      <c r="A75" s="40" t="s">
        <v>111</v>
      </c>
      <c r="B75" s="61">
        <v>113920</v>
      </c>
      <c r="C75" s="61">
        <v>48872</v>
      </c>
      <c r="D75" s="21"/>
    </row>
    <row r="76" spans="1:4" x14ac:dyDescent="0.2">
      <c r="A76" s="38" t="s">
        <v>112</v>
      </c>
      <c r="B76" s="61">
        <v>37645</v>
      </c>
      <c r="C76" s="61">
        <v>61958</v>
      </c>
      <c r="D76" s="21"/>
    </row>
    <row r="77" spans="1:4" x14ac:dyDescent="0.2">
      <c r="A77" s="38" t="s">
        <v>113</v>
      </c>
      <c r="B77" s="61">
        <v>13883</v>
      </c>
      <c r="C77" s="61">
        <v>22141</v>
      </c>
      <c r="D77" s="21"/>
    </row>
    <row r="78" spans="1:4" x14ac:dyDescent="0.2">
      <c r="A78" s="38" t="s">
        <v>114</v>
      </c>
      <c r="B78" s="61">
        <v>10299</v>
      </c>
      <c r="C78" s="61">
        <v>17658</v>
      </c>
      <c r="D78" s="21"/>
    </row>
    <row r="79" spans="1:4" x14ac:dyDescent="0.2">
      <c r="A79" s="38" t="s">
        <v>115</v>
      </c>
      <c r="B79" s="61">
        <v>22974</v>
      </c>
      <c r="C79" s="61">
        <v>19771</v>
      </c>
      <c r="D79" s="21"/>
    </row>
    <row r="80" spans="1:4" x14ac:dyDescent="0.2">
      <c r="A80" s="38" t="s">
        <v>116</v>
      </c>
      <c r="B80" s="61">
        <v>6495</v>
      </c>
      <c r="C80" s="61">
        <v>10895</v>
      </c>
      <c r="D80" s="21"/>
    </row>
    <row r="81" spans="1:4" x14ac:dyDescent="0.2">
      <c r="A81" s="38" t="s">
        <v>117</v>
      </c>
      <c r="B81" s="61">
        <v>10145</v>
      </c>
      <c r="C81" s="61">
        <v>42926</v>
      </c>
      <c r="D81" s="21"/>
    </row>
    <row r="82" spans="1:4" x14ac:dyDescent="0.2">
      <c r="A82" s="38" t="s">
        <v>118</v>
      </c>
      <c r="B82" s="61">
        <v>24654</v>
      </c>
      <c r="C82" s="61">
        <v>26399</v>
      </c>
      <c r="D82" s="21"/>
    </row>
    <row r="83" spans="1:4" x14ac:dyDescent="0.2">
      <c r="A83" s="38" t="s">
        <v>119</v>
      </c>
      <c r="B83" s="61">
        <v>39875</v>
      </c>
      <c r="C83" s="61">
        <v>29612</v>
      </c>
      <c r="D83" s="21"/>
    </row>
    <row r="84" spans="1:4" x14ac:dyDescent="0.2">
      <c r="A84" s="40" t="s">
        <v>120</v>
      </c>
      <c r="B84" s="61">
        <v>52241</v>
      </c>
      <c r="C84" s="61">
        <v>62292</v>
      </c>
      <c r="D84" s="21"/>
    </row>
    <row r="85" spans="1:4" x14ac:dyDescent="0.2">
      <c r="A85" s="38" t="s">
        <v>121</v>
      </c>
      <c r="B85" s="61">
        <v>28193</v>
      </c>
      <c r="C85" s="61">
        <v>31745</v>
      </c>
      <c r="D85" s="21"/>
    </row>
    <row r="86" spans="1:4" x14ac:dyDescent="0.2">
      <c r="A86" s="38" t="s">
        <v>122</v>
      </c>
      <c r="B86" s="61">
        <v>5438</v>
      </c>
      <c r="C86" s="61">
        <v>11415</v>
      </c>
      <c r="D86" s="21"/>
    </row>
    <row r="87" spans="1:4" x14ac:dyDescent="0.2">
      <c r="A87" s="38" t="s">
        <v>123</v>
      </c>
      <c r="B87" s="61">
        <v>15585</v>
      </c>
      <c r="C87" s="61">
        <v>22243</v>
      </c>
      <c r="D87" s="21"/>
    </row>
    <row r="88" spans="1:4" x14ac:dyDescent="0.2">
      <c r="A88" s="38" t="s">
        <v>124</v>
      </c>
      <c r="B88" s="61">
        <v>17376</v>
      </c>
      <c r="C88" s="61">
        <v>19620</v>
      </c>
      <c r="D88" s="21"/>
    </row>
    <row r="89" spans="1:4" x14ac:dyDescent="0.2">
      <c r="A89" s="38" t="s">
        <v>125</v>
      </c>
      <c r="B89" s="61">
        <v>4728</v>
      </c>
      <c r="C89" s="61">
        <v>14708</v>
      </c>
      <c r="D89" s="21"/>
    </row>
    <row r="90" spans="1:4" x14ac:dyDescent="0.2">
      <c r="A90" s="38" t="s">
        <v>126</v>
      </c>
      <c r="B90" s="61">
        <v>86330</v>
      </c>
      <c r="C90" s="61">
        <v>23670</v>
      </c>
      <c r="D90" s="21"/>
    </row>
    <row r="91" spans="1:4" x14ac:dyDescent="0.2">
      <c r="A91" s="40" t="s">
        <v>127</v>
      </c>
      <c r="B91" s="61">
        <v>146161</v>
      </c>
      <c r="C91" s="61">
        <v>80531</v>
      </c>
      <c r="D91" s="21"/>
    </row>
    <row r="92" spans="1:4" x14ac:dyDescent="0.2">
      <c r="A92" s="39" t="s">
        <v>128</v>
      </c>
      <c r="B92" s="61">
        <v>15547</v>
      </c>
      <c r="C92" s="61">
        <v>31898</v>
      </c>
      <c r="D92" s="21"/>
    </row>
    <row r="93" spans="1:4" x14ac:dyDescent="0.2">
      <c r="A93" s="40" t="s">
        <v>129</v>
      </c>
      <c r="B93" s="61">
        <v>72304</v>
      </c>
      <c r="C93" s="61">
        <v>57079</v>
      </c>
      <c r="D93" s="21"/>
    </row>
    <row r="94" spans="1:4" x14ac:dyDescent="0.2">
      <c r="A94" s="38" t="s">
        <v>130</v>
      </c>
      <c r="B94" s="61">
        <v>7061</v>
      </c>
      <c r="C94" s="61">
        <v>12667</v>
      </c>
      <c r="D94" s="21"/>
    </row>
    <row r="95" spans="1:4" x14ac:dyDescent="0.2">
      <c r="A95" s="38" t="s">
        <v>131</v>
      </c>
      <c r="B95" s="61">
        <v>31996</v>
      </c>
      <c r="C95" s="61">
        <v>45747</v>
      </c>
      <c r="D95" s="21"/>
    </row>
    <row r="96" spans="1:4" x14ac:dyDescent="0.2">
      <c r="A96" s="40" t="s">
        <v>132</v>
      </c>
      <c r="B96" s="61">
        <v>30261</v>
      </c>
      <c r="C96" s="61">
        <v>23356</v>
      </c>
      <c r="D96" s="21"/>
    </row>
    <row r="97" spans="1:4" x14ac:dyDescent="0.2">
      <c r="A97" s="38" t="s">
        <v>133</v>
      </c>
      <c r="B97" s="61">
        <v>66420</v>
      </c>
      <c r="C97" s="61">
        <v>66982</v>
      </c>
      <c r="D97" s="21"/>
    </row>
    <row r="98" spans="1:4" x14ac:dyDescent="0.2">
      <c r="A98" s="40" t="s">
        <v>134</v>
      </c>
      <c r="B98" s="61">
        <v>97233</v>
      </c>
      <c r="C98" s="61">
        <v>58788</v>
      </c>
      <c r="D98" s="21"/>
    </row>
    <row r="99" spans="1:4" x14ac:dyDescent="0.2">
      <c r="A99" s="38" t="s">
        <v>135</v>
      </c>
      <c r="B99" s="61">
        <v>34324</v>
      </c>
      <c r="C99" s="61">
        <v>30820</v>
      </c>
      <c r="D99" s="21"/>
    </row>
    <row r="100" spans="1:4" x14ac:dyDescent="0.2">
      <c r="A100" s="39" t="s">
        <v>136</v>
      </c>
      <c r="B100" s="61">
        <v>12085</v>
      </c>
      <c r="C100" s="61">
        <v>13492</v>
      </c>
      <c r="D100" s="21"/>
    </row>
    <row r="101" spans="1:4" x14ac:dyDescent="0.2">
      <c r="A101" s="39" t="s">
        <v>137</v>
      </c>
      <c r="B101" s="61">
        <v>9992</v>
      </c>
      <c r="C101" s="61">
        <v>20740</v>
      </c>
      <c r="D101" s="21"/>
    </row>
    <row r="102" spans="1:4" x14ac:dyDescent="0.2">
      <c r="A102" s="38" t="s">
        <v>138</v>
      </c>
      <c r="B102" s="61">
        <v>22433</v>
      </c>
      <c r="C102" s="61">
        <v>35307</v>
      </c>
      <c r="D102" s="21"/>
    </row>
    <row r="103" spans="1:4" x14ac:dyDescent="0.2">
      <c r="A103" s="38" t="s">
        <v>139</v>
      </c>
      <c r="B103" s="61">
        <v>17723</v>
      </c>
      <c r="C103" s="61">
        <v>19596</v>
      </c>
      <c r="D103" s="21"/>
    </row>
    <row r="104" spans="1:4" x14ac:dyDescent="0.2">
      <c r="A104" s="38" t="s">
        <v>140</v>
      </c>
      <c r="B104" s="61">
        <v>20714</v>
      </c>
      <c r="C104" s="61">
        <v>15738</v>
      </c>
      <c r="D104" s="21"/>
    </row>
    <row r="105" spans="1:4" x14ac:dyDescent="0.2">
      <c r="A105" s="39" t="s">
        <v>141</v>
      </c>
      <c r="B105" s="61">
        <v>17631</v>
      </c>
      <c r="C105" s="61">
        <v>37104</v>
      </c>
      <c r="D105" s="21"/>
    </row>
    <row r="106" spans="1:4" x14ac:dyDescent="0.2">
      <c r="A106" s="40" t="s">
        <v>142</v>
      </c>
      <c r="B106" s="61">
        <v>86560</v>
      </c>
      <c r="C106" s="61">
        <v>109478</v>
      </c>
      <c r="D106" s="21"/>
    </row>
    <row r="107" spans="1:4" x14ac:dyDescent="0.2">
      <c r="A107" s="39" t="s">
        <v>143</v>
      </c>
      <c r="B107" s="61">
        <v>23817</v>
      </c>
      <c r="C107" s="61">
        <v>23634</v>
      </c>
      <c r="D107" s="21"/>
    </row>
    <row r="108" spans="1:4" x14ac:dyDescent="0.2">
      <c r="A108" s="39" t="s">
        <v>144</v>
      </c>
      <c r="B108" s="61">
        <v>15595</v>
      </c>
      <c r="C108" s="61">
        <v>33271</v>
      </c>
      <c r="D108" s="21"/>
    </row>
    <row r="109" spans="1:4" x14ac:dyDescent="0.2">
      <c r="A109" s="38" t="s">
        <v>145</v>
      </c>
      <c r="B109" s="61">
        <v>22516</v>
      </c>
      <c r="C109" s="61">
        <v>21988</v>
      </c>
      <c r="D109" s="21"/>
    </row>
    <row r="110" spans="1:4" x14ac:dyDescent="0.2">
      <c r="A110" s="38" t="s">
        <v>146</v>
      </c>
      <c r="B110" s="61">
        <v>85653</v>
      </c>
      <c r="C110" s="61">
        <v>75632</v>
      </c>
      <c r="D110" s="21"/>
    </row>
    <row r="111" spans="1:4" x14ac:dyDescent="0.2">
      <c r="A111" s="38" t="s">
        <v>147</v>
      </c>
      <c r="B111" s="61">
        <v>8643</v>
      </c>
      <c r="C111" s="61">
        <v>9396</v>
      </c>
      <c r="D111" s="21"/>
    </row>
    <row r="112" spans="1:4" x14ac:dyDescent="0.2">
      <c r="A112" s="38" t="s">
        <v>148</v>
      </c>
      <c r="B112" s="61">
        <v>49785</v>
      </c>
      <c r="C112" s="61">
        <v>37413</v>
      </c>
      <c r="D112" s="21"/>
    </row>
    <row r="113" spans="1:4" x14ac:dyDescent="0.2">
      <c r="A113" s="38" t="s">
        <v>149</v>
      </c>
      <c r="B113" s="61">
        <v>32430</v>
      </c>
      <c r="C113" s="61">
        <v>29027</v>
      </c>
      <c r="D113" s="21"/>
    </row>
    <row r="114" spans="1:4" x14ac:dyDescent="0.2">
      <c r="A114" s="38" t="s">
        <v>150</v>
      </c>
      <c r="B114" s="61">
        <v>25978</v>
      </c>
      <c r="C114" s="61">
        <v>23391</v>
      </c>
      <c r="D114" s="21"/>
    </row>
    <row r="115" spans="1:4" x14ac:dyDescent="0.2">
      <c r="A115" s="38" t="s">
        <v>151</v>
      </c>
      <c r="B115" s="61">
        <v>26565</v>
      </c>
      <c r="C115" s="61">
        <v>48454</v>
      </c>
      <c r="D115" s="21"/>
    </row>
    <row r="116" spans="1:4" x14ac:dyDescent="0.2">
      <c r="A116" s="40" t="s">
        <v>152</v>
      </c>
      <c r="B116" s="61">
        <v>47134</v>
      </c>
      <c r="C116" s="61">
        <v>29201</v>
      </c>
      <c r="D116" s="21"/>
    </row>
    <row r="117" spans="1:4" x14ac:dyDescent="0.2">
      <c r="A117" s="39" t="s">
        <v>153</v>
      </c>
      <c r="B117" s="61">
        <v>5497</v>
      </c>
      <c r="C117" s="61">
        <v>9931</v>
      </c>
      <c r="D117" s="21"/>
    </row>
    <row r="118" spans="1:4" x14ac:dyDescent="0.2">
      <c r="A118" s="38" t="s">
        <v>154</v>
      </c>
      <c r="B118" s="61">
        <v>8606</v>
      </c>
      <c r="C118" s="61">
        <v>14913</v>
      </c>
      <c r="D118" s="21"/>
    </row>
    <row r="119" spans="1:4" x14ac:dyDescent="0.2">
      <c r="A119" s="38" t="s">
        <v>155</v>
      </c>
      <c r="B119" s="61">
        <v>16043</v>
      </c>
      <c r="C119" s="61">
        <v>40423</v>
      </c>
      <c r="D119" s="21"/>
    </row>
    <row r="120" spans="1:4" x14ac:dyDescent="0.2">
      <c r="A120" s="39" t="s">
        <v>156</v>
      </c>
      <c r="B120" s="61">
        <v>43706</v>
      </c>
      <c r="C120" s="61">
        <v>32628</v>
      </c>
      <c r="D120" s="21"/>
    </row>
    <row r="121" spans="1:4" ht="13.5" customHeight="1" x14ac:dyDescent="0.2">
      <c r="A121" s="39" t="s">
        <v>157</v>
      </c>
      <c r="B121" s="61">
        <v>8342</v>
      </c>
      <c r="C121" s="61">
        <v>9898</v>
      </c>
      <c r="D121" s="21"/>
    </row>
    <row r="122" spans="1:4" ht="13.5" customHeight="1" x14ac:dyDescent="0.2">
      <c r="A122" s="38" t="s">
        <v>158</v>
      </c>
      <c r="B122" s="61">
        <v>48324</v>
      </c>
      <c r="C122" s="61">
        <v>17748</v>
      </c>
      <c r="D122" s="21"/>
    </row>
    <row r="123" spans="1:4" x14ac:dyDescent="0.2">
      <c r="A123" s="38" t="s">
        <v>159</v>
      </c>
      <c r="B123" s="61">
        <v>40539</v>
      </c>
      <c r="C123" s="61">
        <v>36739</v>
      </c>
      <c r="D123" s="21"/>
    </row>
    <row r="124" spans="1:4" x14ac:dyDescent="0.2">
      <c r="A124" s="38" t="s">
        <v>160</v>
      </c>
      <c r="B124" s="61">
        <v>14426</v>
      </c>
      <c r="C124" s="61">
        <v>14716</v>
      </c>
      <c r="D124" s="21"/>
    </row>
    <row r="125" spans="1:4" x14ac:dyDescent="0.2">
      <c r="A125" s="38" t="s">
        <v>161</v>
      </c>
      <c r="B125" s="61">
        <v>23292</v>
      </c>
      <c r="C125" s="61">
        <v>28516</v>
      </c>
      <c r="D125" s="21"/>
    </row>
    <row r="126" spans="1:4" x14ac:dyDescent="0.2">
      <c r="A126" s="40" t="s">
        <v>162</v>
      </c>
      <c r="B126" s="61">
        <v>167404</v>
      </c>
      <c r="C126" s="61">
        <v>88227</v>
      </c>
      <c r="D126" s="21"/>
    </row>
    <row r="127" spans="1:4" x14ac:dyDescent="0.2">
      <c r="A127" s="38" t="s">
        <v>163</v>
      </c>
      <c r="B127" s="61">
        <v>28304</v>
      </c>
      <c r="C127" s="61">
        <v>45507</v>
      </c>
      <c r="D127" s="21"/>
    </row>
    <row r="128" spans="1:4" x14ac:dyDescent="0.2">
      <c r="A128" s="40" t="s">
        <v>164</v>
      </c>
      <c r="B128" s="61">
        <v>18538</v>
      </c>
      <c r="C128" s="61">
        <v>42797</v>
      </c>
      <c r="D128" s="21"/>
    </row>
    <row r="129" spans="1:4" x14ac:dyDescent="0.2">
      <c r="A129" s="38" t="s">
        <v>165</v>
      </c>
      <c r="B129" s="61">
        <v>4407</v>
      </c>
      <c r="C129" s="61">
        <v>8568</v>
      </c>
      <c r="D129" s="21"/>
    </row>
    <row r="130" spans="1:4" x14ac:dyDescent="0.2">
      <c r="A130" s="38" t="s">
        <v>166</v>
      </c>
      <c r="B130" s="61">
        <v>24627</v>
      </c>
      <c r="C130" s="61">
        <v>21007</v>
      </c>
      <c r="D130" s="21"/>
    </row>
    <row r="131" spans="1:4" x14ac:dyDescent="0.2">
      <c r="A131" s="38" t="s">
        <v>167</v>
      </c>
      <c r="B131" s="61">
        <v>26402</v>
      </c>
      <c r="C131" s="61">
        <v>29152</v>
      </c>
      <c r="D131" s="21"/>
    </row>
    <row r="132" spans="1:4" x14ac:dyDescent="0.2">
      <c r="A132" s="38" t="s">
        <v>168</v>
      </c>
      <c r="B132" s="61">
        <v>79352</v>
      </c>
      <c r="C132" s="61">
        <v>68817</v>
      </c>
      <c r="D132" s="21"/>
    </row>
    <row r="133" spans="1:4" x14ac:dyDescent="0.2">
      <c r="A133" s="40" t="s">
        <v>169</v>
      </c>
      <c r="B133" s="61">
        <v>130288</v>
      </c>
      <c r="C133" s="61">
        <v>53861</v>
      </c>
      <c r="D133" s="21"/>
    </row>
    <row r="134" spans="1:4" x14ac:dyDescent="0.2">
      <c r="A134" s="39" t="s">
        <v>170</v>
      </c>
      <c r="B134" s="61">
        <v>12213</v>
      </c>
      <c r="C134" s="61">
        <v>21368</v>
      </c>
      <c r="D134" s="21"/>
    </row>
    <row r="135" spans="1:4" x14ac:dyDescent="0.2">
      <c r="A135" s="39" t="s">
        <v>171</v>
      </c>
      <c r="B135" s="61">
        <v>13969</v>
      </c>
      <c r="C135" s="61">
        <v>22522</v>
      </c>
      <c r="D135" s="21"/>
    </row>
    <row r="136" spans="1:4" x14ac:dyDescent="0.2">
      <c r="A136" s="40" t="s">
        <v>172</v>
      </c>
      <c r="B136" s="61">
        <v>362133</v>
      </c>
      <c r="C136" s="61">
        <v>58776</v>
      </c>
      <c r="D136" s="21"/>
    </row>
    <row r="137" spans="1:4" x14ac:dyDescent="0.2">
      <c r="A137" s="38" t="s">
        <v>328</v>
      </c>
      <c r="B137" s="61">
        <v>10260</v>
      </c>
      <c r="C137" s="61">
        <v>36224</v>
      </c>
      <c r="D137" s="21"/>
    </row>
    <row r="138" spans="1:4" x14ac:dyDescent="0.2">
      <c r="A138" s="38" t="s">
        <v>173</v>
      </c>
      <c r="B138" s="61">
        <v>2990</v>
      </c>
      <c r="C138" s="61">
        <v>6162</v>
      </c>
      <c r="D138" s="21"/>
    </row>
    <row r="139" spans="1:4" x14ac:dyDescent="0.2">
      <c r="A139" s="38" t="s">
        <v>174</v>
      </c>
      <c r="B139" s="61">
        <v>24647</v>
      </c>
      <c r="C139" s="61">
        <v>28193</v>
      </c>
      <c r="D139" s="21"/>
    </row>
    <row r="140" spans="1:4" x14ac:dyDescent="0.2">
      <c r="A140" s="38" t="s">
        <v>175</v>
      </c>
      <c r="B140" s="61">
        <v>35287</v>
      </c>
      <c r="C140" s="61">
        <v>35885</v>
      </c>
      <c r="D140" s="21"/>
    </row>
    <row r="141" spans="1:4" x14ac:dyDescent="0.2">
      <c r="A141" s="38" t="s">
        <v>176</v>
      </c>
      <c r="B141" s="61">
        <v>10076</v>
      </c>
      <c r="C141" s="61">
        <v>13977</v>
      </c>
      <c r="D141" s="21"/>
    </row>
    <row r="142" spans="1:4" x14ac:dyDescent="0.2">
      <c r="A142" s="39" t="s">
        <v>177</v>
      </c>
      <c r="B142" s="61">
        <v>9165</v>
      </c>
      <c r="C142" s="61">
        <v>16981</v>
      </c>
      <c r="D142" s="21"/>
    </row>
    <row r="143" spans="1:4" x14ac:dyDescent="0.2">
      <c r="A143" s="38" t="s">
        <v>178</v>
      </c>
      <c r="B143" s="61">
        <v>28576</v>
      </c>
      <c r="C143" s="61">
        <v>26179</v>
      </c>
      <c r="D143" s="21"/>
    </row>
    <row r="144" spans="1:4" x14ac:dyDescent="0.2">
      <c r="A144" s="38" t="s">
        <v>179</v>
      </c>
      <c r="B144" s="61">
        <v>20536</v>
      </c>
      <c r="C144" s="61">
        <v>46473</v>
      </c>
      <c r="D144" s="21"/>
    </row>
    <row r="145" spans="1:4" x14ac:dyDescent="0.2">
      <c r="A145" s="40" t="s">
        <v>180</v>
      </c>
      <c r="B145" s="61">
        <v>43728</v>
      </c>
      <c r="C145" s="61">
        <v>44760</v>
      </c>
      <c r="D145" s="21"/>
    </row>
    <row r="146" spans="1:4" x14ac:dyDescent="0.2">
      <c r="A146" s="38" t="s">
        <v>181</v>
      </c>
      <c r="B146" s="61">
        <v>7577</v>
      </c>
      <c r="C146" s="61">
        <v>8588</v>
      </c>
      <c r="D146" s="21"/>
    </row>
    <row r="147" spans="1:4" x14ac:dyDescent="0.2">
      <c r="A147" s="39" t="s">
        <v>182</v>
      </c>
      <c r="B147" s="61">
        <v>10502</v>
      </c>
      <c r="C147" s="61">
        <v>14960</v>
      </c>
      <c r="D147" s="21"/>
    </row>
    <row r="148" spans="1:4" x14ac:dyDescent="0.2">
      <c r="A148" s="39" t="s">
        <v>183</v>
      </c>
      <c r="B148" s="61">
        <v>3669</v>
      </c>
      <c r="C148" s="61">
        <v>4843</v>
      </c>
      <c r="D148" s="21"/>
    </row>
    <row r="149" spans="1:4" x14ac:dyDescent="0.2">
      <c r="A149" s="40" t="s">
        <v>184</v>
      </c>
      <c r="B149" s="61">
        <v>70534</v>
      </c>
      <c r="C149" s="61">
        <v>23434</v>
      </c>
      <c r="D149" s="21"/>
    </row>
    <row r="150" spans="1:4" x14ac:dyDescent="0.2">
      <c r="A150" s="38" t="s">
        <v>185</v>
      </c>
      <c r="B150" s="61">
        <v>13134</v>
      </c>
      <c r="C150" s="61">
        <v>18650</v>
      </c>
      <c r="D150" s="21"/>
    </row>
    <row r="151" spans="1:4" x14ac:dyDescent="0.2">
      <c r="A151" s="39" t="s">
        <v>186</v>
      </c>
      <c r="B151" s="61">
        <v>16144</v>
      </c>
      <c r="C151" s="61">
        <v>28866</v>
      </c>
      <c r="D151" s="21"/>
    </row>
    <row r="152" spans="1:4" x14ac:dyDescent="0.2">
      <c r="A152" s="40" t="s">
        <v>187</v>
      </c>
      <c r="B152" s="61">
        <v>110633</v>
      </c>
      <c r="C152" s="61">
        <v>47481</v>
      </c>
      <c r="D152" s="21"/>
    </row>
    <row r="153" spans="1:4" x14ac:dyDescent="0.2">
      <c r="A153" s="38" t="s">
        <v>188</v>
      </c>
      <c r="B153" s="61">
        <v>10627</v>
      </c>
      <c r="C153" s="61">
        <v>13427</v>
      </c>
      <c r="D153" s="21"/>
    </row>
    <row r="154" spans="1:4" x14ac:dyDescent="0.2">
      <c r="A154" s="38" t="s">
        <v>189</v>
      </c>
      <c r="B154" s="61">
        <v>5517</v>
      </c>
      <c r="C154" s="61">
        <v>9089</v>
      </c>
      <c r="D154" s="21"/>
    </row>
    <row r="155" spans="1:4" x14ac:dyDescent="0.2">
      <c r="A155" s="38" t="s">
        <v>190</v>
      </c>
      <c r="B155" s="61">
        <v>9370</v>
      </c>
      <c r="C155" s="61">
        <v>20712</v>
      </c>
      <c r="D155" s="21"/>
    </row>
    <row r="156" spans="1:4" x14ac:dyDescent="0.2">
      <c r="A156" s="38" t="s">
        <v>191</v>
      </c>
      <c r="B156" s="61">
        <v>7033</v>
      </c>
      <c r="C156" s="61">
        <v>15278</v>
      </c>
      <c r="D156" s="21"/>
    </row>
    <row r="157" spans="1:4" x14ac:dyDescent="0.2">
      <c r="A157" s="40" t="s">
        <v>192</v>
      </c>
      <c r="B157" s="61">
        <v>145163</v>
      </c>
      <c r="C157" s="61">
        <v>94048</v>
      </c>
      <c r="D157" s="21"/>
    </row>
    <row r="158" spans="1:4" x14ac:dyDescent="0.2">
      <c r="A158" s="39" t="s">
        <v>193</v>
      </c>
      <c r="B158" s="61">
        <v>65770</v>
      </c>
      <c r="C158" s="61">
        <v>122258</v>
      </c>
      <c r="D158" s="21"/>
    </row>
    <row r="159" spans="1:4" x14ac:dyDescent="0.2">
      <c r="A159" s="38" t="s">
        <v>194</v>
      </c>
      <c r="B159" s="61">
        <v>3924</v>
      </c>
      <c r="C159" s="61">
        <v>10752</v>
      </c>
      <c r="D159" s="21"/>
    </row>
    <row r="160" spans="1:4" x14ac:dyDescent="0.2">
      <c r="A160" s="38" t="s">
        <v>195</v>
      </c>
      <c r="B160" s="61">
        <v>20145</v>
      </c>
      <c r="C160" s="61">
        <v>23907</v>
      </c>
      <c r="D160" s="21"/>
    </row>
    <row r="161" spans="1:4" x14ac:dyDescent="0.2">
      <c r="A161" s="38" t="s">
        <v>196</v>
      </c>
      <c r="B161" s="61">
        <v>12107</v>
      </c>
      <c r="C161" s="61">
        <v>10519</v>
      </c>
      <c r="D161" s="21"/>
    </row>
    <row r="162" spans="1:4" x14ac:dyDescent="0.2">
      <c r="A162" s="38" t="s">
        <v>197</v>
      </c>
      <c r="B162" s="61">
        <v>58200</v>
      </c>
      <c r="C162" s="61">
        <v>53101</v>
      </c>
      <c r="D162" s="21"/>
    </row>
    <row r="163" spans="1:4" x14ac:dyDescent="0.2">
      <c r="A163" s="38" t="s">
        <v>198</v>
      </c>
      <c r="B163" s="61">
        <v>30311</v>
      </c>
      <c r="C163" s="61">
        <v>31912</v>
      </c>
      <c r="D163" s="21"/>
    </row>
    <row r="164" spans="1:4" x14ac:dyDescent="0.2">
      <c r="A164" s="38" t="s">
        <v>199</v>
      </c>
      <c r="B164" s="61">
        <v>31648</v>
      </c>
      <c r="C164" s="61">
        <v>35871</v>
      </c>
      <c r="D164" s="21"/>
    </row>
    <row r="165" spans="1:4" x14ac:dyDescent="0.2">
      <c r="A165" s="38" t="s">
        <v>200</v>
      </c>
      <c r="B165" s="61">
        <v>5758</v>
      </c>
      <c r="C165" s="61">
        <v>13083</v>
      </c>
      <c r="D165" s="21"/>
    </row>
    <row r="166" spans="1:4" x14ac:dyDescent="0.2">
      <c r="A166" s="38" t="s">
        <v>201</v>
      </c>
      <c r="B166" s="61">
        <v>13061</v>
      </c>
      <c r="C166" s="61">
        <v>18138</v>
      </c>
      <c r="D166" s="21"/>
    </row>
    <row r="167" spans="1:4" x14ac:dyDescent="0.2">
      <c r="A167" s="38" t="s">
        <v>202</v>
      </c>
      <c r="B167" s="61">
        <v>6908</v>
      </c>
      <c r="C167" s="61">
        <v>17007</v>
      </c>
      <c r="D167" s="21"/>
    </row>
    <row r="168" spans="1:4" x14ac:dyDescent="0.2">
      <c r="A168" s="39" t="s">
        <v>203</v>
      </c>
      <c r="B168" s="61">
        <v>15333</v>
      </c>
      <c r="C168" s="61">
        <v>32984</v>
      </c>
      <c r="D168" s="21"/>
    </row>
    <row r="169" spans="1:4" x14ac:dyDescent="0.2">
      <c r="A169" s="38" t="s">
        <v>204</v>
      </c>
      <c r="B169" s="61">
        <v>13106</v>
      </c>
      <c r="C169" s="61">
        <v>17629</v>
      </c>
      <c r="D169" s="21"/>
    </row>
    <row r="170" spans="1:4" x14ac:dyDescent="0.2">
      <c r="A170" s="38" t="s">
        <v>205</v>
      </c>
      <c r="B170" s="61">
        <v>26918</v>
      </c>
      <c r="C170" s="61">
        <v>33358</v>
      </c>
      <c r="D170" s="21"/>
    </row>
    <row r="171" spans="1:4" x14ac:dyDescent="0.2">
      <c r="A171" s="38" t="s">
        <v>206</v>
      </c>
      <c r="B171" s="61">
        <v>11525</v>
      </c>
      <c r="C171" s="61">
        <v>25867</v>
      </c>
      <c r="D171" s="21"/>
    </row>
    <row r="172" spans="1:4" x14ac:dyDescent="0.2">
      <c r="A172" s="38" t="s">
        <v>207</v>
      </c>
      <c r="B172" s="61">
        <v>12106</v>
      </c>
      <c r="C172" s="61">
        <v>9387</v>
      </c>
      <c r="D172" s="21"/>
    </row>
    <row r="173" spans="1:4" x14ac:dyDescent="0.2">
      <c r="A173" s="38" t="s">
        <v>208</v>
      </c>
      <c r="B173" s="61">
        <v>5871</v>
      </c>
      <c r="C173" s="61">
        <v>22612</v>
      </c>
      <c r="D173" s="21"/>
    </row>
    <row r="174" spans="1:4" x14ac:dyDescent="0.2">
      <c r="A174" s="38" t="s">
        <v>209</v>
      </c>
      <c r="B174" s="61">
        <v>40730</v>
      </c>
      <c r="C174" s="61">
        <v>16401</v>
      </c>
      <c r="D174" s="21"/>
    </row>
    <row r="175" spans="1:4" x14ac:dyDescent="0.2">
      <c r="A175" s="38" t="s">
        <v>210</v>
      </c>
      <c r="B175" s="61">
        <v>7323</v>
      </c>
      <c r="C175" s="61">
        <v>6602</v>
      </c>
      <c r="D175" s="21"/>
    </row>
    <row r="176" spans="1:4" x14ac:dyDescent="0.2">
      <c r="A176" s="38" t="s">
        <v>211</v>
      </c>
      <c r="B176" s="61">
        <v>42344</v>
      </c>
      <c r="C176" s="61">
        <v>67960</v>
      </c>
      <c r="D176" s="21"/>
    </row>
    <row r="177" spans="1:4" x14ac:dyDescent="0.2">
      <c r="A177" s="38" t="s">
        <v>212</v>
      </c>
      <c r="B177" s="61">
        <v>5135</v>
      </c>
      <c r="C177" s="61">
        <v>15123</v>
      </c>
      <c r="D177" s="21"/>
    </row>
    <row r="178" spans="1:4" x14ac:dyDescent="0.2">
      <c r="A178" s="38" t="s">
        <v>213</v>
      </c>
      <c r="B178" s="61">
        <v>6740</v>
      </c>
      <c r="C178" s="61">
        <v>16589</v>
      </c>
      <c r="D178" s="21"/>
    </row>
    <row r="179" spans="1:4" x14ac:dyDescent="0.2">
      <c r="A179" s="38" t="s">
        <v>214</v>
      </c>
      <c r="B179" s="61">
        <v>29021</v>
      </c>
      <c r="C179" s="61">
        <v>42424</v>
      </c>
      <c r="D179" s="21"/>
    </row>
    <row r="180" spans="1:4" x14ac:dyDescent="0.2">
      <c r="A180" s="39" t="s">
        <v>215</v>
      </c>
      <c r="B180" s="61">
        <v>11042</v>
      </c>
      <c r="C180" s="61">
        <v>28847</v>
      </c>
      <c r="D180" s="21"/>
    </row>
    <row r="181" spans="1:4" x14ac:dyDescent="0.2">
      <c r="A181" s="38" t="s">
        <v>216</v>
      </c>
      <c r="B181" s="61">
        <v>22853</v>
      </c>
      <c r="C181" s="61">
        <v>32744</v>
      </c>
      <c r="D181" s="21"/>
    </row>
    <row r="182" spans="1:4" x14ac:dyDescent="0.2">
      <c r="A182" s="38" t="s">
        <v>217</v>
      </c>
      <c r="B182" s="61">
        <v>17451</v>
      </c>
      <c r="C182" s="61">
        <v>9396</v>
      </c>
      <c r="D182" s="21"/>
    </row>
    <row r="183" spans="1:4" x14ac:dyDescent="0.2">
      <c r="A183" s="40" t="s">
        <v>218</v>
      </c>
      <c r="B183" s="61">
        <v>38628</v>
      </c>
      <c r="C183" s="61">
        <v>51307</v>
      </c>
      <c r="D183" s="21"/>
    </row>
    <row r="184" spans="1:4" x14ac:dyDescent="0.2">
      <c r="A184" s="38" t="s">
        <v>219</v>
      </c>
      <c r="B184" s="61">
        <v>52529</v>
      </c>
      <c r="C184" s="61">
        <v>24895</v>
      </c>
      <c r="D184" s="21"/>
    </row>
    <row r="185" spans="1:4" x14ac:dyDescent="0.2">
      <c r="A185" s="38" t="s">
        <v>220</v>
      </c>
      <c r="B185" s="61">
        <v>18962</v>
      </c>
      <c r="C185" s="61">
        <v>34107</v>
      </c>
      <c r="D185" s="21"/>
    </row>
    <row r="186" spans="1:4" x14ac:dyDescent="0.2">
      <c r="A186" s="38" t="s">
        <v>221</v>
      </c>
      <c r="B186" s="61">
        <v>19437</v>
      </c>
      <c r="C186" s="61">
        <v>22837</v>
      </c>
      <c r="D186" s="21"/>
    </row>
    <row r="187" spans="1:4" x14ac:dyDescent="0.2">
      <c r="A187" s="38" t="s">
        <v>222</v>
      </c>
      <c r="B187" s="61">
        <v>18654</v>
      </c>
      <c r="C187" s="61">
        <v>19402</v>
      </c>
      <c r="D187" s="21"/>
    </row>
    <row r="188" spans="1:4" x14ac:dyDescent="0.2">
      <c r="A188" s="40" t="s">
        <v>223</v>
      </c>
      <c r="B188" s="61">
        <v>76542</v>
      </c>
      <c r="C188" s="61">
        <v>109419</v>
      </c>
      <c r="D188" s="21"/>
    </row>
    <row r="189" spans="1:4" x14ac:dyDescent="0.2">
      <c r="A189" s="39" t="s">
        <v>224</v>
      </c>
      <c r="B189" s="61">
        <v>4348</v>
      </c>
      <c r="C189" s="61">
        <v>8752</v>
      </c>
      <c r="D189" s="21"/>
    </row>
    <row r="190" spans="1:4" x14ac:dyDescent="0.2">
      <c r="A190" s="38" t="s">
        <v>225</v>
      </c>
      <c r="B190" s="61">
        <v>16861</v>
      </c>
      <c r="C190" s="61">
        <v>16940</v>
      </c>
      <c r="D190" s="21"/>
    </row>
    <row r="191" spans="1:4" x14ac:dyDescent="0.2">
      <c r="A191" s="40" t="s">
        <v>226</v>
      </c>
      <c r="B191" s="61">
        <v>57763</v>
      </c>
      <c r="C191" s="61">
        <v>36147</v>
      </c>
      <c r="D191" s="21"/>
    </row>
    <row r="192" spans="1:4" x14ac:dyDescent="0.2">
      <c r="A192" s="38" t="s">
        <v>227</v>
      </c>
      <c r="B192" s="61">
        <v>10913</v>
      </c>
      <c r="C192" s="61">
        <v>18739</v>
      </c>
      <c r="D192" s="21"/>
    </row>
    <row r="193" spans="1:4" x14ac:dyDescent="0.2">
      <c r="A193" s="38" t="s">
        <v>228</v>
      </c>
      <c r="B193" s="61">
        <v>18523</v>
      </c>
      <c r="C193" s="61">
        <v>39488</v>
      </c>
      <c r="D193" s="21"/>
    </row>
    <row r="194" spans="1:4" x14ac:dyDescent="0.2">
      <c r="A194" s="38" t="s">
        <v>229</v>
      </c>
      <c r="B194" s="61">
        <v>76790</v>
      </c>
      <c r="C194" s="61">
        <v>24772</v>
      </c>
      <c r="D194" s="21"/>
    </row>
    <row r="195" spans="1:4" x14ac:dyDescent="0.2">
      <c r="A195" s="38" t="s">
        <v>230</v>
      </c>
      <c r="B195" s="61">
        <v>85426</v>
      </c>
      <c r="C195" s="61">
        <v>5001</v>
      </c>
      <c r="D195" s="21"/>
    </row>
    <row r="196" spans="1:4" x14ac:dyDescent="0.2">
      <c r="A196" s="38" t="s">
        <v>231</v>
      </c>
      <c r="B196" s="61">
        <v>2387</v>
      </c>
      <c r="C196" s="61">
        <v>9488</v>
      </c>
      <c r="D196" s="21"/>
    </row>
    <row r="197" spans="1:4" x14ac:dyDescent="0.2">
      <c r="A197" s="39" t="s">
        <v>232</v>
      </c>
      <c r="B197" s="61">
        <v>9052</v>
      </c>
      <c r="C197" s="61">
        <v>17997</v>
      </c>
      <c r="D197" s="21"/>
    </row>
    <row r="198" spans="1:4" x14ac:dyDescent="0.2">
      <c r="A198" s="38" t="s">
        <v>233</v>
      </c>
      <c r="B198" s="61">
        <v>27152</v>
      </c>
      <c r="C198" s="61">
        <v>18089</v>
      </c>
      <c r="D198" s="21"/>
    </row>
    <row r="199" spans="1:4" x14ac:dyDescent="0.2">
      <c r="A199" s="38" t="s">
        <v>234</v>
      </c>
      <c r="B199" s="61">
        <v>27862</v>
      </c>
      <c r="C199" s="61">
        <v>20534</v>
      </c>
      <c r="D199" s="21"/>
    </row>
    <row r="200" spans="1:4" x14ac:dyDescent="0.2">
      <c r="A200" s="40" t="s">
        <v>235</v>
      </c>
      <c r="B200" s="61">
        <v>988943</v>
      </c>
      <c r="C200" s="61">
        <v>91402</v>
      </c>
      <c r="D200" s="21"/>
    </row>
    <row r="201" spans="1:4" x14ac:dyDescent="0.2">
      <c r="A201" s="39" t="s">
        <v>236</v>
      </c>
      <c r="B201" s="61">
        <v>3801</v>
      </c>
      <c r="C201" s="61">
        <v>7583</v>
      </c>
      <c r="D201" s="21"/>
    </row>
    <row r="202" spans="1:4" x14ac:dyDescent="0.2">
      <c r="A202" s="38" t="s">
        <v>237</v>
      </c>
      <c r="B202" s="61">
        <v>5621</v>
      </c>
      <c r="C202" s="61">
        <v>23769</v>
      </c>
      <c r="D202" s="21"/>
    </row>
    <row r="203" spans="1:4" x14ac:dyDescent="0.2">
      <c r="A203" s="38" t="s">
        <v>238</v>
      </c>
      <c r="B203" s="61">
        <v>38917</v>
      </c>
      <c r="C203" s="61">
        <v>35034</v>
      </c>
      <c r="D203" s="21"/>
    </row>
    <row r="204" spans="1:4" x14ac:dyDescent="0.2">
      <c r="A204" s="39" t="s">
        <v>239</v>
      </c>
      <c r="B204" s="61">
        <v>13476</v>
      </c>
      <c r="C204" s="61">
        <v>24656</v>
      </c>
      <c r="D204" s="21"/>
    </row>
    <row r="205" spans="1:4" x14ac:dyDescent="0.2">
      <c r="A205" s="39" t="s">
        <v>240</v>
      </c>
      <c r="B205" s="61">
        <v>11113</v>
      </c>
      <c r="C205" s="61">
        <v>34798</v>
      </c>
      <c r="D205" s="21"/>
    </row>
    <row r="206" spans="1:4" x14ac:dyDescent="0.2">
      <c r="A206" s="38" t="s">
        <v>241</v>
      </c>
      <c r="B206" s="61">
        <v>55912</v>
      </c>
      <c r="C206" s="61">
        <v>4528</v>
      </c>
      <c r="D206" s="21"/>
    </row>
    <row r="207" spans="1:4" x14ac:dyDescent="0.2">
      <c r="A207" s="40" t="s">
        <v>242</v>
      </c>
      <c r="B207" s="61">
        <v>99213</v>
      </c>
      <c r="C207" s="61">
        <v>80474</v>
      </c>
      <c r="D207" s="21"/>
    </row>
    <row r="208" spans="1:4" x14ac:dyDescent="0.2">
      <c r="A208" s="39" t="s">
        <v>243</v>
      </c>
      <c r="B208" s="61">
        <v>13366</v>
      </c>
      <c r="C208" s="61">
        <v>23727</v>
      </c>
      <c r="D208" s="21"/>
    </row>
    <row r="209" spans="1:4" x14ac:dyDescent="0.2">
      <c r="A209" s="39" t="s">
        <v>244</v>
      </c>
      <c r="B209" s="61">
        <v>9934</v>
      </c>
      <c r="C209" s="61">
        <v>10605</v>
      </c>
      <c r="D209" s="21"/>
    </row>
    <row r="210" spans="1:4" x14ac:dyDescent="0.2">
      <c r="A210" s="38" t="s">
        <v>245</v>
      </c>
      <c r="B210" s="61">
        <v>14544</v>
      </c>
      <c r="C210" s="61">
        <v>15261</v>
      </c>
      <c r="D210" s="21"/>
    </row>
    <row r="211" spans="1:4" x14ac:dyDescent="0.2">
      <c r="A211" s="38" t="s">
        <v>246</v>
      </c>
      <c r="B211" s="61">
        <v>23470</v>
      </c>
      <c r="C211" s="61">
        <v>17513</v>
      </c>
      <c r="D211" s="21"/>
    </row>
    <row r="212" spans="1:4" x14ac:dyDescent="0.2">
      <c r="A212" s="38" t="s">
        <v>247</v>
      </c>
      <c r="B212" s="61">
        <v>10759</v>
      </c>
      <c r="C212" s="61">
        <v>17115</v>
      </c>
      <c r="D212" s="21"/>
    </row>
    <row r="213" spans="1:4" x14ac:dyDescent="0.2">
      <c r="A213" s="39" t="s">
        <v>248</v>
      </c>
      <c r="B213" s="61">
        <v>15011</v>
      </c>
      <c r="C213" s="61">
        <v>22165</v>
      </c>
      <c r="D213" s="21"/>
    </row>
    <row r="214" spans="1:4" x14ac:dyDescent="0.2">
      <c r="A214" s="39" t="s">
        <v>249</v>
      </c>
      <c r="B214" s="61">
        <v>11243</v>
      </c>
      <c r="C214" s="61">
        <v>19262</v>
      </c>
      <c r="D214" s="21"/>
    </row>
    <row r="215" spans="1:4" x14ac:dyDescent="0.2">
      <c r="A215" s="38" t="s">
        <v>250</v>
      </c>
      <c r="B215" s="61">
        <v>11668</v>
      </c>
      <c r="C215" s="61">
        <v>14876</v>
      </c>
      <c r="D215" s="21"/>
    </row>
    <row r="216" spans="1:4" x14ac:dyDescent="0.2">
      <c r="A216" s="38" t="s">
        <v>251</v>
      </c>
      <c r="B216" s="61">
        <v>24858</v>
      </c>
      <c r="C216" s="61">
        <v>36189</v>
      </c>
      <c r="D216" s="21"/>
    </row>
    <row r="217" spans="1:4" x14ac:dyDescent="0.2">
      <c r="A217" s="38" t="s">
        <v>252</v>
      </c>
      <c r="B217" s="61">
        <v>14867</v>
      </c>
      <c r="C217" s="61">
        <v>21311</v>
      </c>
      <c r="D217" s="21"/>
    </row>
    <row r="218" spans="1:4" x14ac:dyDescent="0.2">
      <c r="A218" s="40" t="s">
        <v>253</v>
      </c>
      <c r="B218" s="61">
        <v>102519</v>
      </c>
      <c r="C218" s="61">
        <v>45734</v>
      </c>
      <c r="D218" s="21"/>
    </row>
    <row r="219" spans="1:4" x14ac:dyDescent="0.2">
      <c r="A219" s="39" t="s">
        <v>254</v>
      </c>
      <c r="B219" s="61">
        <v>17475</v>
      </c>
      <c r="C219" s="61">
        <v>25742</v>
      </c>
      <c r="D219" s="21"/>
    </row>
    <row r="220" spans="1:4" x14ac:dyDescent="0.2">
      <c r="A220" s="39" t="s">
        <v>255</v>
      </c>
      <c r="B220" s="61">
        <v>12865</v>
      </c>
      <c r="C220" s="61">
        <v>30559</v>
      </c>
      <c r="D220" s="21"/>
    </row>
    <row r="221" spans="1:4" x14ac:dyDescent="0.2">
      <c r="A221" s="38" t="s">
        <v>256</v>
      </c>
      <c r="B221" s="61">
        <v>11332</v>
      </c>
      <c r="C221" s="61">
        <v>12206</v>
      </c>
      <c r="D221" s="21"/>
    </row>
    <row r="222" spans="1:4" x14ac:dyDescent="0.2">
      <c r="A222" s="39" t="s">
        <v>257</v>
      </c>
      <c r="B222" s="61">
        <v>12839</v>
      </c>
      <c r="C222" s="61">
        <v>13843</v>
      </c>
      <c r="D222" s="21"/>
    </row>
    <row r="223" spans="1:4" x14ac:dyDescent="0.2">
      <c r="A223" s="38" t="s">
        <v>258</v>
      </c>
      <c r="B223" s="61">
        <v>21193</v>
      </c>
      <c r="C223" s="61">
        <v>29268</v>
      </c>
      <c r="D223" s="21"/>
    </row>
    <row r="224" spans="1:4" x14ac:dyDescent="0.2">
      <c r="A224" s="39" t="s">
        <v>259</v>
      </c>
      <c r="B224" s="61">
        <v>17540</v>
      </c>
      <c r="C224" s="61">
        <v>20896</v>
      </c>
      <c r="D224" s="21"/>
    </row>
    <row r="225" spans="1:4" x14ac:dyDescent="0.2">
      <c r="A225" s="38" t="s">
        <v>260</v>
      </c>
      <c r="B225" s="61">
        <v>12155</v>
      </c>
      <c r="C225" s="61">
        <v>22782</v>
      </c>
      <c r="D225" s="21"/>
    </row>
    <row r="226" spans="1:4" x14ac:dyDescent="0.2">
      <c r="A226" s="39" t="s">
        <v>261</v>
      </c>
      <c r="B226" s="61">
        <v>16146</v>
      </c>
      <c r="C226" s="61">
        <v>24412</v>
      </c>
      <c r="D226" s="21"/>
    </row>
    <row r="227" spans="1:4" x14ac:dyDescent="0.2">
      <c r="A227" s="38" t="s">
        <v>262</v>
      </c>
      <c r="B227" s="61">
        <v>13660</v>
      </c>
      <c r="C227" s="61">
        <v>21219</v>
      </c>
      <c r="D227" s="21"/>
    </row>
    <row r="228" spans="1:4" x14ac:dyDescent="0.2">
      <c r="A228" s="39" t="s">
        <v>263</v>
      </c>
      <c r="B228" s="61">
        <v>11387</v>
      </c>
      <c r="C228" s="61">
        <v>28666</v>
      </c>
      <c r="D228" s="21"/>
    </row>
    <row r="229" spans="1:4" x14ac:dyDescent="0.2">
      <c r="A229" s="39" t="s">
        <v>264</v>
      </c>
      <c r="B229" s="61">
        <v>7002</v>
      </c>
      <c r="C229" s="61">
        <v>14872</v>
      </c>
      <c r="D229" s="21"/>
    </row>
    <row r="230" spans="1:4" x14ac:dyDescent="0.2">
      <c r="A230" s="39" t="s">
        <v>265</v>
      </c>
      <c r="B230" s="61">
        <v>11883</v>
      </c>
      <c r="C230" s="61">
        <v>13417</v>
      </c>
      <c r="D230" s="21"/>
    </row>
    <row r="231" spans="1:4" x14ac:dyDescent="0.2">
      <c r="A231" s="38" t="s">
        <v>266</v>
      </c>
      <c r="B231" s="61">
        <v>18755</v>
      </c>
      <c r="C231" s="61">
        <v>16417</v>
      </c>
      <c r="D231" s="21"/>
    </row>
    <row r="232" spans="1:4" x14ac:dyDescent="0.2">
      <c r="A232" s="38" t="s">
        <v>267</v>
      </c>
      <c r="B232" s="61">
        <v>46936</v>
      </c>
      <c r="C232" s="61">
        <v>39436</v>
      </c>
      <c r="D232" s="21"/>
    </row>
    <row r="233" spans="1:4" x14ac:dyDescent="0.2">
      <c r="A233" s="40" t="s">
        <v>268</v>
      </c>
      <c r="B233" s="61">
        <v>59073</v>
      </c>
      <c r="C233" s="61">
        <v>39308</v>
      </c>
      <c r="D233" s="21"/>
    </row>
    <row r="234" spans="1:4" x14ac:dyDescent="0.2">
      <c r="A234" s="38" t="s">
        <v>269</v>
      </c>
      <c r="B234" s="61">
        <v>14885</v>
      </c>
      <c r="C234" s="61">
        <v>17784</v>
      </c>
      <c r="D234" s="21"/>
    </row>
    <row r="235" spans="1:4" x14ac:dyDescent="0.2">
      <c r="A235" s="38" t="s">
        <v>270</v>
      </c>
      <c r="B235" s="61">
        <v>49173</v>
      </c>
      <c r="C235" s="61">
        <v>27562</v>
      </c>
      <c r="D235" s="21"/>
    </row>
    <row r="236" spans="1:4" x14ac:dyDescent="0.2">
      <c r="A236" s="40" t="s">
        <v>271</v>
      </c>
      <c r="B236" s="61">
        <v>76738</v>
      </c>
      <c r="C236" s="61">
        <v>35826</v>
      </c>
      <c r="D236" s="21"/>
    </row>
    <row r="237" spans="1:4" x14ac:dyDescent="0.2">
      <c r="A237" s="39" t="s">
        <v>272</v>
      </c>
      <c r="B237" s="61">
        <v>9141</v>
      </c>
      <c r="C237" s="61">
        <v>14748</v>
      </c>
      <c r="D237" s="21"/>
    </row>
    <row r="238" spans="1:4" x14ac:dyDescent="0.2">
      <c r="A238" s="40" t="s">
        <v>273</v>
      </c>
      <c r="B238" s="61">
        <v>57045</v>
      </c>
      <c r="C238" s="61">
        <v>41893</v>
      </c>
      <c r="D238" s="21"/>
    </row>
    <row r="239" spans="1:4" x14ac:dyDescent="0.2">
      <c r="A239" s="39" t="s">
        <v>274</v>
      </c>
      <c r="B239" s="61">
        <v>25087</v>
      </c>
      <c r="C239" s="61">
        <v>28609</v>
      </c>
      <c r="D239" s="21"/>
    </row>
    <row r="240" spans="1:4" x14ac:dyDescent="0.2">
      <c r="A240" s="40" t="s">
        <v>275</v>
      </c>
      <c r="B240" s="61">
        <v>133091</v>
      </c>
      <c r="C240" s="61">
        <v>95215</v>
      </c>
      <c r="D240" s="21"/>
    </row>
    <row r="241" spans="1:4" ht="12" customHeight="1" x14ac:dyDescent="0.2">
      <c r="A241" s="38" t="s">
        <v>276</v>
      </c>
      <c r="B241" s="61">
        <v>50110</v>
      </c>
      <c r="C241" s="61">
        <v>23661</v>
      </c>
      <c r="D241" s="21"/>
    </row>
    <row r="242" spans="1:4" x14ac:dyDescent="0.2">
      <c r="A242" s="38" t="s">
        <v>277</v>
      </c>
      <c r="B242" s="61">
        <v>32453</v>
      </c>
      <c r="C242" s="61">
        <v>15521</v>
      </c>
      <c r="D242" s="21"/>
    </row>
    <row r="243" spans="1:4" x14ac:dyDescent="0.2">
      <c r="A243" s="40" t="s">
        <v>278</v>
      </c>
      <c r="B243" s="61">
        <v>245329</v>
      </c>
      <c r="C243" s="61">
        <v>102033</v>
      </c>
      <c r="D243" s="21"/>
    </row>
    <row r="244" spans="1:4" x14ac:dyDescent="0.2">
      <c r="A244" s="39" t="s">
        <v>279</v>
      </c>
      <c r="B244" s="61">
        <v>9263</v>
      </c>
      <c r="C244" s="61">
        <v>13892</v>
      </c>
      <c r="D244" s="21"/>
    </row>
    <row r="245" spans="1:4" x14ac:dyDescent="0.2">
      <c r="A245" s="38" t="s">
        <v>280</v>
      </c>
      <c r="B245" s="61">
        <v>7434</v>
      </c>
      <c r="C245" s="61">
        <v>10951</v>
      </c>
      <c r="D245" s="21"/>
    </row>
    <row r="246" spans="1:4" x14ac:dyDescent="0.2">
      <c r="A246" s="38" t="s">
        <v>281</v>
      </c>
      <c r="B246" s="61">
        <v>14811</v>
      </c>
      <c r="C246" s="61">
        <v>16071</v>
      </c>
      <c r="D246" s="21"/>
    </row>
    <row r="247" spans="1:4" x14ac:dyDescent="0.2">
      <c r="A247" s="39" t="s">
        <v>282</v>
      </c>
      <c r="B247" s="61">
        <v>7541</v>
      </c>
      <c r="C247" s="61">
        <v>17186</v>
      </c>
      <c r="D247" s="21"/>
    </row>
    <row r="248" spans="1:4" x14ac:dyDescent="0.2">
      <c r="A248" s="38" t="s">
        <v>283</v>
      </c>
      <c r="B248" s="61">
        <v>35076</v>
      </c>
      <c r="C248" s="61">
        <v>31788</v>
      </c>
      <c r="D248" s="21"/>
    </row>
    <row r="249" spans="1:4" x14ac:dyDescent="0.2">
      <c r="A249" s="38" t="s">
        <v>284</v>
      </c>
      <c r="B249" s="61">
        <v>6728</v>
      </c>
      <c r="C249" s="61">
        <v>18649</v>
      </c>
      <c r="D249" s="21"/>
    </row>
    <row r="250" spans="1:4" x14ac:dyDescent="0.2">
      <c r="A250" s="39" t="s">
        <v>285</v>
      </c>
      <c r="B250" s="61">
        <v>16066</v>
      </c>
      <c r="C250" s="61">
        <v>22551</v>
      </c>
      <c r="D250" s="21"/>
    </row>
    <row r="251" spans="1:4" x14ac:dyDescent="0.2">
      <c r="A251" s="40" t="s">
        <v>286</v>
      </c>
      <c r="B251" s="61">
        <v>68325</v>
      </c>
      <c r="C251" s="61">
        <v>85661</v>
      </c>
      <c r="D251" s="21"/>
    </row>
    <row r="252" spans="1:4" x14ac:dyDescent="0.2">
      <c r="A252" s="38" t="s">
        <v>287</v>
      </c>
      <c r="B252" s="61">
        <v>11817</v>
      </c>
      <c r="C252" s="61">
        <v>15886</v>
      </c>
      <c r="D252" s="21"/>
    </row>
    <row r="253" spans="1:4" x14ac:dyDescent="0.2">
      <c r="A253" s="23" t="s">
        <v>288</v>
      </c>
      <c r="B253" s="61">
        <v>37738</v>
      </c>
      <c r="C253" s="61">
        <v>49516</v>
      </c>
      <c r="D253" s="21"/>
    </row>
    <row r="254" spans="1:4" x14ac:dyDescent="0.2">
      <c r="A254" s="23" t="s">
        <v>289</v>
      </c>
      <c r="B254" s="61">
        <v>27498</v>
      </c>
      <c r="C254" s="61">
        <v>34058</v>
      </c>
      <c r="D254" s="21"/>
    </row>
    <row r="255" spans="1:4" x14ac:dyDescent="0.2">
      <c r="A255" s="23" t="s">
        <v>290</v>
      </c>
      <c r="B255" s="61">
        <v>6263</v>
      </c>
      <c r="C255" s="61">
        <v>21129</v>
      </c>
      <c r="D255" s="21"/>
    </row>
    <row r="256" spans="1:4" x14ac:dyDescent="0.2">
      <c r="A256" s="23" t="s">
        <v>291</v>
      </c>
      <c r="B256" s="61">
        <v>15461</v>
      </c>
      <c r="C256" s="61">
        <v>24701</v>
      </c>
      <c r="D256" s="21"/>
    </row>
    <row r="257" spans="1:4" x14ac:dyDescent="0.2">
      <c r="A257" s="23" t="s">
        <v>292</v>
      </c>
      <c r="B257" s="61">
        <v>5461</v>
      </c>
      <c r="C257" s="61">
        <v>12939</v>
      </c>
      <c r="D257" s="21"/>
    </row>
    <row r="258" spans="1:4" x14ac:dyDescent="0.2">
      <c r="A258" s="24" t="s">
        <v>293</v>
      </c>
      <c r="B258" s="61">
        <v>8856</v>
      </c>
      <c r="C258" s="61">
        <v>13532</v>
      </c>
      <c r="D258" s="21"/>
    </row>
    <row r="259" spans="1:4" x14ac:dyDescent="0.2">
      <c r="A259" s="24" t="s">
        <v>294</v>
      </c>
      <c r="B259" s="61">
        <v>12384</v>
      </c>
      <c r="C259" s="61">
        <v>13757</v>
      </c>
      <c r="D259" s="21"/>
    </row>
    <row r="260" spans="1:4" x14ac:dyDescent="0.2">
      <c r="A260" s="25" t="s">
        <v>295</v>
      </c>
      <c r="B260" s="61">
        <v>40012</v>
      </c>
      <c r="C260" s="61">
        <v>35294</v>
      </c>
      <c r="D260" s="21"/>
    </row>
    <row r="261" spans="1:4" x14ac:dyDescent="0.2">
      <c r="A261" s="23" t="s">
        <v>296</v>
      </c>
      <c r="B261" s="61">
        <v>9059</v>
      </c>
      <c r="C261" s="61">
        <v>12380</v>
      </c>
      <c r="D261" s="21"/>
    </row>
    <row r="262" spans="1:4" x14ac:dyDescent="0.2">
      <c r="A262" s="23" t="s">
        <v>297</v>
      </c>
      <c r="B262" s="61">
        <v>46637</v>
      </c>
      <c r="C262" s="61">
        <v>108975</v>
      </c>
      <c r="D262" s="21"/>
    </row>
    <row r="263" spans="1:4" x14ac:dyDescent="0.2">
      <c r="A263" s="23" t="s">
        <v>298</v>
      </c>
      <c r="B263" s="61">
        <v>34601</v>
      </c>
      <c r="C263" s="61">
        <v>38448</v>
      </c>
      <c r="D263" s="21"/>
    </row>
    <row r="264" spans="1:4" x14ac:dyDescent="0.2">
      <c r="A264" s="23" t="s">
        <v>299</v>
      </c>
      <c r="B264" s="61">
        <v>36434</v>
      </c>
      <c r="C264" s="61">
        <v>51202</v>
      </c>
      <c r="D264" s="21"/>
    </row>
    <row r="265" spans="1:4" x14ac:dyDescent="0.2">
      <c r="A265" s="25" t="s">
        <v>300</v>
      </c>
      <c r="B265" s="61">
        <v>159662</v>
      </c>
      <c r="C265" s="61">
        <v>75268</v>
      </c>
      <c r="D265" s="21"/>
    </row>
    <row r="266" spans="1:4" x14ac:dyDescent="0.2">
      <c r="A266" s="25" t="s">
        <v>301</v>
      </c>
      <c r="B266" s="61">
        <v>97574</v>
      </c>
      <c r="C266" s="61">
        <v>81675</v>
      </c>
      <c r="D266" s="21"/>
    </row>
    <row r="267" spans="1:4" x14ac:dyDescent="0.2">
      <c r="A267" s="24" t="s">
        <v>302</v>
      </c>
      <c r="B267" s="61">
        <v>3637</v>
      </c>
      <c r="C267" s="61">
        <v>9825</v>
      </c>
      <c r="D267" s="21"/>
    </row>
    <row r="268" spans="1:4" x14ac:dyDescent="0.2">
      <c r="A268" s="23" t="s">
        <v>303</v>
      </c>
      <c r="B268" s="61">
        <v>31911</v>
      </c>
      <c r="C268" s="61">
        <v>26276</v>
      </c>
      <c r="D268" s="21"/>
    </row>
    <row r="269" spans="1:4" x14ac:dyDescent="0.2">
      <c r="A269" s="24" t="s">
        <v>304</v>
      </c>
      <c r="B269" s="61">
        <v>12006</v>
      </c>
      <c r="C269" s="61">
        <v>13970</v>
      </c>
      <c r="D269" s="21"/>
    </row>
    <row r="270" spans="1:4" x14ac:dyDescent="0.2">
      <c r="A270" s="24" t="s">
        <v>305</v>
      </c>
      <c r="B270" s="61">
        <v>9109</v>
      </c>
      <c r="C270" s="61">
        <v>21630</v>
      </c>
      <c r="D270" s="21"/>
    </row>
    <row r="271" spans="1:4" x14ac:dyDescent="0.2">
      <c r="A271" s="24" t="s">
        <v>306</v>
      </c>
      <c r="B271" s="61">
        <v>12464</v>
      </c>
      <c r="C271" s="61">
        <v>31101</v>
      </c>
      <c r="D271" s="21"/>
    </row>
    <row r="272" spans="1:4" x14ac:dyDescent="0.2">
      <c r="A272" s="24" t="s">
        <v>307</v>
      </c>
      <c r="B272" s="61">
        <v>9893</v>
      </c>
      <c r="C272" s="61">
        <v>20712</v>
      </c>
      <c r="D272" s="21"/>
    </row>
    <row r="273" spans="1:4" x14ac:dyDescent="0.2">
      <c r="A273" s="24" t="s">
        <v>308</v>
      </c>
      <c r="B273" s="61">
        <v>2718</v>
      </c>
      <c r="C273" s="61">
        <v>10287</v>
      </c>
      <c r="D273" s="21"/>
    </row>
    <row r="274" spans="1:4" x14ac:dyDescent="0.2">
      <c r="A274" s="23" t="s">
        <v>309</v>
      </c>
      <c r="B274" s="61">
        <v>16458</v>
      </c>
      <c r="C274" s="61">
        <v>12852</v>
      </c>
      <c r="D274" s="21"/>
    </row>
    <row r="275" spans="1:4" x14ac:dyDescent="0.2">
      <c r="A275" s="24" t="s">
        <v>310</v>
      </c>
      <c r="B275" s="61">
        <v>11460</v>
      </c>
      <c r="C275" s="61">
        <v>15181</v>
      </c>
      <c r="D275" s="21"/>
    </row>
    <row r="276" spans="1:4" x14ac:dyDescent="0.2">
      <c r="A276" s="23" t="s">
        <v>311</v>
      </c>
      <c r="B276" s="61">
        <v>17932</v>
      </c>
      <c r="C276" s="61">
        <v>20776</v>
      </c>
      <c r="D276" s="21"/>
    </row>
    <row r="277" spans="1:4" x14ac:dyDescent="0.2">
      <c r="A277" s="24" t="s">
        <v>312</v>
      </c>
      <c r="B277" s="61">
        <v>6929</v>
      </c>
      <c r="C277" s="61">
        <v>26282</v>
      </c>
      <c r="D277" s="21"/>
    </row>
    <row r="278" spans="1:4" x14ac:dyDescent="0.2">
      <c r="A278" s="23" t="s">
        <v>313</v>
      </c>
      <c r="B278" s="61">
        <v>9572</v>
      </c>
      <c r="C278" s="61">
        <v>14923</v>
      </c>
      <c r="D278" s="21"/>
    </row>
    <row r="279" spans="1:4" x14ac:dyDescent="0.2">
      <c r="A279" s="23" t="s">
        <v>314</v>
      </c>
      <c r="B279" s="61">
        <v>7783</v>
      </c>
      <c r="C279" s="61">
        <v>14056</v>
      </c>
      <c r="D279" s="21"/>
    </row>
    <row r="280" spans="1:4" x14ac:dyDescent="0.2">
      <c r="A280" s="23" t="s">
        <v>315</v>
      </c>
      <c r="B280" s="61">
        <v>44866</v>
      </c>
      <c r="C280" s="61">
        <v>48480</v>
      </c>
      <c r="D280" s="21"/>
    </row>
    <row r="281" spans="1:4" x14ac:dyDescent="0.2">
      <c r="A281" s="24" t="s">
        <v>316</v>
      </c>
      <c r="B281" s="61">
        <v>12819</v>
      </c>
      <c r="C281" s="61">
        <v>10436</v>
      </c>
      <c r="D281" s="21"/>
    </row>
    <row r="282" spans="1:4" x14ac:dyDescent="0.2">
      <c r="A282" s="24" t="s">
        <v>317</v>
      </c>
      <c r="B282" s="61">
        <v>5279</v>
      </c>
      <c r="C282" s="61">
        <v>10952</v>
      </c>
      <c r="D282" s="21"/>
    </row>
    <row r="283" spans="1:4" x14ac:dyDescent="0.2">
      <c r="A283" s="25" t="s">
        <v>318</v>
      </c>
      <c r="B283" s="61">
        <v>159348</v>
      </c>
      <c r="C283" s="61">
        <v>84961</v>
      </c>
      <c r="D283" s="21"/>
    </row>
    <row r="284" spans="1:4" x14ac:dyDescent="0.2">
      <c r="A284" s="23" t="s">
        <v>319</v>
      </c>
      <c r="B284" s="61">
        <v>10433</v>
      </c>
      <c r="C284" s="61">
        <v>13508</v>
      </c>
      <c r="D284" s="21"/>
    </row>
    <row r="285" spans="1:4" x14ac:dyDescent="0.2">
      <c r="A285" s="25" t="s">
        <v>320</v>
      </c>
      <c r="B285" s="61">
        <v>55478</v>
      </c>
      <c r="C285" s="61">
        <v>81965</v>
      </c>
      <c r="D285" s="21"/>
    </row>
    <row r="286" spans="1:4" x14ac:dyDescent="0.2">
      <c r="A286" s="25" t="s">
        <v>321</v>
      </c>
      <c r="B286" s="61">
        <v>64881</v>
      </c>
      <c r="C286" s="61">
        <v>51550</v>
      </c>
      <c r="D286" s="21"/>
    </row>
    <row r="287" spans="1:4" x14ac:dyDescent="0.2">
      <c r="A287" s="23" t="s">
        <v>322</v>
      </c>
      <c r="B287" s="61">
        <v>49282</v>
      </c>
      <c r="C287" s="61">
        <v>52066</v>
      </c>
      <c r="D287" s="21"/>
    </row>
    <row r="288" spans="1:4" x14ac:dyDescent="0.2">
      <c r="A288" s="23" t="s">
        <v>323</v>
      </c>
      <c r="B288" s="61">
        <v>22172</v>
      </c>
      <c r="C288" s="61">
        <v>44769</v>
      </c>
      <c r="D288" s="21"/>
    </row>
    <row r="289" spans="1:4" x14ac:dyDescent="0.2">
      <c r="A289" s="23" t="s">
        <v>324</v>
      </c>
      <c r="B289" s="61">
        <v>14331</v>
      </c>
      <c r="C289" s="61">
        <v>17750</v>
      </c>
      <c r="D289" s="21"/>
    </row>
    <row r="290" spans="1:4" x14ac:dyDescent="0.2">
      <c r="A290" s="23" t="s">
        <v>325</v>
      </c>
      <c r="B290" s="61">
        <v>3162</v>
      </c>
      <c r="C290" s="61">
        <v>10485</v>
      </c>
      <c r="D290" s="21"/>
    </row>
    <row r="291" spans="1:4" x14ac:dyDescent="0.2">
      <c r="A291" s="24" t="s">
        <v>326</v>
      </c>
      <c r="B291" s="62">
        <v>4088</v>
      </c>
      <c r="C291" s="61">
        <v>13566</v>
      </c>
      <c r="D291" s="21"/>
    </row>
    <row r="292" spans="1:4" x14ac:dyDescent="0.2">
      <c r="A292" s="26"/>
      <c r="B292" s="22"/>
    </row>
    <row r="293" spans="1:4" x14ac:dyDescent="0.2">
      <c r="A293" s="20"/>
    </row>
    <row r="294" spans="1:4" x14ac:dyDescent="0.2">
      <c r="A294" s="20"/>
    </row>
    <row r="295" spans="1:4" x14ac:dyDescent="0.2">
      <c r="A295" s="18"/>
    </row>
    <row r="296" spans="1:4" x14ac:dyDescent="0.2">
      <c r="A296" s="18"/>
    </row>
  </sheetData>
  <sheetProtection sheet="1" selectLockedCells="1" selectUnlockedCells="1"/>
  <phoneticPr fontId="9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beräkning</vt:lpstr>
      <vt:lpstr>uppgifter</vt:lpstr>
    </vt:vector>
  </TitlesOfParts>
  <Company>Lantmäteriet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</dc:creator>
  <cp:lastModifiedBy>Axbom Jonna</cp:lastModifiedBy>
  <cp:lastPrinted>2012-03-19T14:38:31Z</cp:lastPrinted>
  <dcterms:created xsi:type="dcterms:W3CDTF">2007-06-15T13:52:41Z</dcterms:created>
  <dcterms:modified xsi:type="dcterms:W3CDTF">2024-03-26T07:06:41Z</dcterms:modified>
  <cp:contentStatus/>
</cp:coreProperties>
</file>